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990" windowHeight="7320"/>
  </bookViews>
  <sheets>
    <sheet name="schémas &amp; calculs" sheetId="5" r:id="rId1"/>
    <sheet name="Roller Jos" sheetId="10" r:id="rId2"/>
    <sheet name="Riffe 120" sheetId="9" state="hidden" r:id="rId3"/>
    <sheet name="Jos 100" sheetId="6" r:id="rId4"/>
  </sheets>
  <definedNames>
    <definedName name="_xlnm.Print_Area" localSheetId="0">'schémas &amp; calculs'!$B$2:$CG$56</definedName>
    <definedName name="TS">'schémas &amp; calculs'!$C$70:$C$71</definedName>
  </definedNames>
  <calcPr calcId="125725"/>
</workbook>
</file>

<file path=xl/calcChain.xml><?xml version="1.0" encoding="utf-8"?>
<calcChain xmlns="http://schemas.openxmlformats.org/spreadsheetml/2006/main">
  <c r="C23" i="5"/>
  <c r="C18"/>
  <c r="BP45" s="1"/>
  <c r="C13"/>
  <c r="AB47"/>
  <c r="AB46"/>
  <c r="AB45"/>
  <c r="L23"/>
  <c r="L18"/>
  <c r="L13"/>
  <c r="BX45"/>
  <c r="BM45"/>
  <c r="BB45"/>
  <c r="O27" i="6"/>
  <c r="H13"/>
  <c r="H17"/>
  <c r="H25"/>
  <c r="X25" i="10"/>
  <c r="V25"/>
  <c r="G13"/>
  <c r="G29"/>
  <c r="O17"/>
  <c r="M17"/>
  <c r="Q29"/>
  <c r="O29"/>
  <c r="M29"/>
  <c r="K29"/>
  <c r="I29"/>
  <c r="O25"/>
  <c r="M25"/>
  <c r="K25"/>
  <c r="I25"/>
  <c r="O13"/>
  <c r="M13"/>
  <c r="K13"/>
  <c r="K17"/>
  <c r="I13"/>
  <c r="I17"/>
  <c r="M5"/>
  <c r="O5"/>
  <c r="Q5"/>
  <c r="K5"/>
  <c r="I5"/>
  <c r="Q25"/>
  <c r="G25"/>
  <c r="G17"/>
  <c r="X13"/>
  <c r="X27"/>
  <c r="X29"/>
  <c r="V13"/>
  <c r="Q13"/>
  <c r="Q17"/>
  <c r="J29" i="9"/>
  <c r="H29"/>
  <c r="J25"/>
  <c r="H25"/>
  <c r="Q13"/>
  <c r="Q25"/>
  <c r="Q27"/>
  <c r="Q29"/>
  <c r="O13"/>
  <c r="O25"/>
  <c r="O27"/>
  <c r="O29"/>
  <c r="J13"/>
  <c r="J17"/>
  <c r="H13"/>
  <c r="Q13" i="6"/>
  <c r="O13"/>
  <c r="J13"/>
  <c r="V27" i="10"/>
  <c r="V29"/>
  <c r="H17" i="9"/>
  <c r="J29" i="6"/>
  <c r="H29"/>
  <c r="J25"/>
  <c r="J17"/>
  <c r="Q25"/>
  <c r="Q27"/>
  <c r="Q29"/>
  <c r="O25"/>
  <c r="O29"/>
  <c r="BU52" i="5" l="1"/>
  <c r="BJ52"/>
  <c r="BM52" s="1"/>
  <c r="AY52"/>
  <c r="BB52" s="1"/>
  <c r="CA45"/>
  <c r="BE45"/>
  <c r="BX52"/>
</calcChain>
</file>

<file path=xl/sharedStrings.xml><?xml version="1.0" encoding="utf-8"?>
<sst xmlns="http://schemas.openxmlformats.org/spreadsheetml/2006/main" count="235" uniqueCount="71">
  <si>
    <t>Coeff</t>
  </si>
  <si>
    <t>C</t>
  </si>
  <si>
    <t>O</t>
  </si>
  <si>
    <t>Calcul coeff (C)</t>
  </si>
  <si>
    <t>T</t>
  </si>
  <si>
    <t>longueur sandow à couper</t>
  </si>
  <si>
    <t>L2</t>
  </si>
  <si>
    <t>14mm</t>
  </si>
  <si>
    <t>S1</t>
  </si>
  <si>
    <t>S2</t>
  </si>
  <si>
    <t>S3</t>
  </si>
  <si>
    <t>Tour tête</t>
  </si>
  <si>
    <t>obus + ligatures</t>
  </si>
  <si>
    <t>Lg</t>
  </si>
  <si>
    <t>Longeur extension sandows (utile = S2- tour de tête)</t>
  </si>
  <si>
    <t>Longueur sandows bague à bague</t>
  </si>
  <si>
    <t>Longueur trou sandows à ergot attache</t>
  </si>
  <si>
    <t>Le</t>
  </si>
  <si>
    <t>16mm</t>
  </si>
  <si>
    <t>L3</t>
  </si>
  <si>
    <t>Tête au talon de la flèche</t>
  </si>
  <si>
    <t>Tête à l'érgot le plus éloigné</t>
  </si>
  <si>
    <t>L1 &amp; L1 Bis</t>
  </si>
  <si>
    <t>cm</t>
  </si>
  <si>
    <t>Ligatures</t>
  </si>
  <si>
    <t>Obus + ligatures</t>
  </si>
  <si>
    <t>Longueur sandows à couper</t>
  </si>
  <si>
    <t>calcul du coeff à partir de la longeur</t>
  </si>
  <si>
    <t>&gt;&gt;</t>
  </si>
  <si>
    <t>Diam sandows</t>
  </si>
  <si>
    <t>Longueur extension (L1 = O/2)</t>
  </si>
  <si>
    <t>ligatures x 2</t>
  </si>
  <si>
    <t>calcul de  la longueur des sandows à partir du coeff</t>
  </si>
  <si>
    <t>Calcul Sandows (S3)</t>
  </si>
  <si>
    <t>Longueur fût (designation commerciale)</t>
  </si>
  <si>
    <t>Tour de poulie (+ attache)</t>
  </si>
  <si>
    <t>Ergot 1</t>
  </si>
  <si>
    <t>Cran 3</t>
  </si>
  <si>
    <t>Ergot 2</t>
  </si>
  <si>
    <t>Cran 2</t>
  </si>
  <si>
    <t>Cran 1</t>
  </si>
  <si>
    <t>L1.1</t>
  </si>
  <si>
    <t>L1.3</t>
  </si>
  <si>
    <t>L 1.2</t>
  </si>
  <si>
    <t>L 1.3</t>
  </si>
  <si>
    <t>Sandow 1</t>
  </si>
  <si>
    <t>Sandow 2</t>
  </si>
  <si>
    <t>Sandow 3</t>
  </si>
  <si>
    <t>TT</t>
  </si>
  <si>
    <t>Calcul du coeff à partir de la longueur du Sandows (S2)</t>
  </si>
  <si>
    <t>Calcul de la longeur du sandow bague à bague à partir du coeff</t>
  </si>
  <si>
    <t>Légende</t>
  </si>
  <si>
    <t>L 1.1</t>
  </si>
  <si>
    <t>XX</t>
  </si>
  <si>
    <t>L</t>
  </si>
  <si>
    <t>Cases à remplir</t>
  </si>
  <si>
    <t>Résultats</t>
  </si>
  <si>
    <t>Cases facultatives</t>
  </si>
  <si>
    <t>Tour de tête (pour les sandows circulaires uniquement)</t>
  </si>
  <si>
    <t>Tête visée à l'érgot 1</t>
  </si>
  <si>
    <t>Tête visée à l'érgot 2</t>
  </si>
  <si>
    <t>Tête visée à l'érgot 3</t>
  </si>
  <si>
    <t>Trou sansows à l'érgot 1</t>
  </si>
  <si>
    <t>Trou sansows à l'érgot 2</t>
  </si>
  <si>
    <t>Trou sansows à l'érgot 3</t>
  </si>
  <si>
    <t>Circulaires</t>
  </si>
  <si>
    <t>Vissés</t>
  </si>
  <si>
    <t>Sélectionnez le type de sandows pour chaque sandow monté
(vissés ou circulaires)</t>
  </si>
  <si>
    <t>Outil de calcul longueurs de sandows
en 5 étapes</t>
  </si>
  <si>
    <t>Les 5 étapes à suivre</t>
  </si>
  <si>
    <t>(n'interviennent pas dans le calcul)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</si>
</sst>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ck">
        <color auto="1"/>
      </diagonal>
    </border>
    <border>
      <left style="hair">
        <color auto="1"/>
      </left>
      <right/>
      <top/>
      <bottom/>
      <diagonal/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 diagonalUp="1">
      <left/>
      <right style="hair">
        <color auto="1"/>
      </right>
      <top style="thin">
        <color auto="1"/>
      </top>
      <bottom/>
      <diagonal style="thin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3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3" fontId="0" fillId="4" borderId="20" xfId="0" applyNumberFormat="1" applyFill="1" applyBorder="1" applyAlignment="1">
      <alignment horizontal="center" vertical="center"/>
    </xf>
    <xf numFmtId="0" fontId="4" fillId="4" borderId="24" xfId="0" applyFont="1" applyFill="1" applyBorder="1"/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/>
    <xf numFmtId="0" fontId="4" fillId="4" borderId="27" xfId="0" applyFont="1" applyFill="1" applyBorder="1"/>
    <xf numFmtId="3" fontId="4" fillId="4" borderId="28" xfId="0" applyNumberFormat="1" applyFont="1" applyFill="1" applyBorder="1" applyAlignment="1">
      <alignment horizontal="center" vertical="center"/>
    </xf>
    <xf numFmtId="0" fontId="4" fillId="4" borderId="19" xfId="0" applyFont="1" applyFill="1" applyBorder="1"/>
    <xf numFmtId="3" fontId="0" fillId="5" borderId="29" xfId="0" applyNumberFormat="1" applyFill="1" applyBorder="1" applyAlignment="1">
      <alignment horizontal="center" vertical="center"/>
    </xf>
    <xf numFmtId="0" fontId="0" fillId="5" borderId="0" xfId="0" applyFill="1" applyBorder="1"/>
    <xf numFmtId="3" fontId="4" fillId="4" borderId="20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4" fontId="0" fillId="4" borderId="0" xfId="0" applyNumberFormat="1" applyFont="1" applyFill="1" applyBorder="1"/>
    <xf numFmtId="3" fontId="0" fillId="5" borderId="29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/>
    <xf numFmtId="0" fontId="0" fillId="0" borderId="0" xfId="0" applyFont="1" applyBorder="1"/>
    <xf numFmtId="0" fontId="0" fillId="5" borderId="0" xfId="0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/>
    <xf numFmtId="164" fontId="0" fillId="0" borderId="0" xfId="0" applyNumberFormat="1" applyFont="1" applyBorder="1" applyAlignment="1">
      <alignment horizontal="center" vertical="center" wrapText="1"/>
    </xf>
    <xf numFmtId="164" fontId="4" fillId="5" borderId="29" xfId="0" applyNumberFormat="1" applyFont="1" applyFill="1" applyBorder="1" applyAlignment="1">
      <alignment horizontal="center" vertical="center"/>
    </xf>
    <xf numFmtId="0" fontId="4" fillId="4" borderId="30" xfId="0" applyFont="1" applyFill="1" applyBorder="1"/>
    <xf numFmtId="0" fontId="4" fillId="4" borderId="31" xfId="0" applyFont="1" applyFill="1" applyBorder="1"/>
    <xf numFmtId="0" fontId="4" fillId="4" borderId="32" xfId="0" applyFont="1" applyFill="1" applyBorder="1"/>
    <xf numFmtId="0" fontId="0" fillId="4" borderId="11" xfId="0" applyFill="1" applyBorder="1"/>
    <xf numFmtId="0" fontId="0" fillId="4" borderId="6" xfId="0" applyFill="1" applyBorder="1"/>
    <xf numFmtId="0" fontId="0" fillId="4" borderId="33" xfId="0" applyFill="1" applyBorder="1"/>
    <xf numFmtId="0" fontId="0" fillId="4" borderId="34" xfId="0" applyFill="1" applyBorder="1" applyAlignment="1">
      <alignment horizontal="center"/>
    </xf>
    <xf numFmtId="3" fontId="4" fillId="4" borderId="34" xfId="0" applyNumberFormat="1" applyFont="1" applyFill="1" applyBorder="1" applyAlignment="1">
      <alignment horizontal="center" vertical="center"/>
    </xf>
    <xf numFmtId="0" fontId="0" fillId="4" borderId="35" xfId="0" applyFill="1" applyBorder="1"/>
    <xf numFmtId="0" fontId="0" fillId="4" borderId="30" xfId="0" applyFill="1" applyBorder="1"/>
    <xf numFmtId="0" fontId="0" fillId="4" borderId="31" xfId="0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 vertical="center"/>
    </xf>
    <xf numFmtId="0" fontId="0" fillId="4" borderId="32" xfId="0" applyFont="1" applyFill="1" applyBorder="1"/>
    <xf numFmtId="164" fontId="0" fillId="4" borderId="6" xfId="0" applyNumberFormat="1" applyFont="1" applyFill="1" applyBorder="1"/>
    <xf numFmtId="0" fontId="0" fillId="4" borderId="6" xfId="0" applyFont="1" applyFill="1" applyBorder="1"/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/>
    <xf numFmtId="0" fontId="4" fillId="4" borderId="6" xfId="0" applyFont="1" applyFill="1" applyBorder="1"/>
    <xf numFmtId="3" fontId="0" fillId="4" borderId="34" xfId="0" applyNumberFormat="1" applyFont="1" applyFill="1" applyBorder="1"/>
    <xf numFmtId="0" fontId="0" fillId="4" borderId="30" xfId="0" applyFont="1" applyFill="1" applyBorder="1"/>
    <xf numFmtId="4" fontId="0" fillId="4" borderId="6" xfId="0" applyNumberFormat="1" applyFont="1" applyFill="1" applyBorder="1"/>
    <xf numFmtId="0" fontId="0" fillId="4" borderId="11" xfId="0" applyFont="1" applyFill="1" applyBorder="1"/>
    <xf numFmtId="0" fontId="0" fillId="4" borderId="33" xfId="0" applyFont="1" applyFill="1" applyBorder="1"/>
    <xf numFmtId="0" fontId="4" fillId="4" borderId="11" xfId="0" applyFont="1" applyFill="1" applyBorder="1"/>
    <xf numFmtId="0" fontId="5" fillId="0" borderId="0" xfId="0" applyFont="1"/>
    <xf numFmtId="164" fontId="5" fillId="0" borderId="0" xfId="0" applyNumberFormat="1" applyFont="1"/>
    <xf numFmtId="0" fontId="5" fillId="4" borderId="11" xfId="0" applyFont="1" applyFill="1" applyBorder="1"/>
    <xf numFmtId="0" fontId="5" fillId="4" borderId="33" xfId="0" applyFont="1" applyFill="1" applyBorder="1"/>
    <xf numFmtId="0" fontId="5" fillId="4" borderId="30" xfId="0" applyFont="1" applyFill="1" applyBorder="1"/>
    <xf numFmtId="164" fontId="5" fillId="4" borderId="11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" fontId="0" fillId="4" borderId="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0" fillId="10" borderId="42" xfId="0" applyFont="1" applyFill="1" applyBorder="1" applyAlignment="1">
      <alignment horizontal="center" vertical="center"/>
    </xf>
    <xf numFmtId="0" fontId="10" fillId="10" borderId="4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1" fontId="4" fillId="8" borderId="38" xfId="0" applyNumberFormat="1" applyFont="1" applyFill="1" applyBorder="1" applyAlignment="1">
      <alignment horizontal="center" vertical="center"/>
    </xf>
    <xf numFmtId="1" fontId="4" fillId="8" borderId="39" xfId="0" applyNumberFormat="1" applyFont="1" applyFill="1" applyBorder="1" applyAlignment="1">
      <alignment horizontal="center" vertical="center"/>
    </xf>
    <xf numFmtId="1" fontId="0" fillId="4" borderId="38" xfId="0" applyNumberFormat="1" applyFill="1" applyBorder="1" applyAlignment="1">
      <alignment horizontal="center" vertical="center"/>
    </xf>
    <xf numFmtId="1" fontId="0" fillId="4" borderId="39" xfId="0" applyNumberFormat="1" applyFill="1" applyBorder="1" applyAlignment="1">
      <alignment horizontal="center" vertical="center"/>
    </xf>
    <xf numFmtId="165" fontId="6" fillId="6" borderId="36" xfId="0" applyNumberFormat="1" applyFont="1" applyFill="1" applyBorder="1" applyAlignment="1">
      <alignment horizontal="center" vertical="center"/>
    </xf>
    <xf numFmtId="165" fontId="6" fillId="6" borderId="37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165" fontId="4" fillId="8" borderId="38" xfId="0" applyNumberFormat="1" applyFont="1" applyFill="1" applyBorder="1" applyAlignment="1">
      <alignment horizontal="center" vertical="center"/>
    </xf>
    <xf numFmtId="165" fontId="4" fillId="8" borderId="39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133350</xdr:colOff>
      <xdr:row>17</xdr:row>
      <xdr:rowOff>140754</xdr:rowOff>
    </xdr:from>
    <xdr:to>
      <xdr:col>77</xdr:col>
      <xdr:colOff>63500</xdr:colOff>
      <xdr:row>18</xdr:row>
      <xdr:rowOff>0</xdr:rowOff>
    </xdr:to>
    <xdr:cxnSp macro="">
      <xdr:nvCxnSpPr>
        <xdr:cNvPr id="13" name="Straight Connector 12"/>
        <xdr:cNvCxnSpPr/>
      </xdr:nvCxnSpPr>
      <xdr:spPr>
        <a:xfrm>
          <a:off x="9287933" y="1664754"/>
          <a:ext cx="2628900" cy="7413"/>
        </a:xfrm>
        <a:prstGeom prst="line">
          <a:avLst/>
        </a:prstGeom>
        <a:ln w="666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76604</xdr:colOff>
      <xdr:row>29</xdr:row>
      <xdr:rowOff>23418</xdr:rowOff>
    </xdr:from>
    <xdr:to>
      <xdr:col>13</xdr:col>
      <xdr:colOff>184604</xdr:colOff>
      <xdr:row>30</xdr:row>
      <xdr:rowOff>19218</xdr:rowOff>
    </xdr:to>
    <xdr:sp macro="" textlink="">
      <xdr:nvSpPr>
        <xdr:cNvPr id="2" name="Flowchart: Terminator 1"/>
        <xdr:cNvSpPr/>
      </xdr:nvSpPr>
      <xdr:spPr>
        <a:xfrm rot="1884733" flipV="1">
          <a:off x="2076854" y="2052243"/>
          <a:ext cx="108000" cy="72000"/>
        </a:xfrm>
        <a:prstGeom prst="flowChartTerminator">
          <a:avLst/>
        </a:prstGeom>
        <a:solidFill>
          <a:sysClr val="window" lastClr="FF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130306</xdr:colOff>
      <xdr:row>30</xdr:row>
      <xdr:rowOff>63549</xdr:rowOff>
    </xdr:from>
    <xdr:to>
      <xdr:col>37</xdr:col>
      <xdr:colOff>116393</xdr:colOff>
      <xdr:row>31</xdr:row>
      <xdr:rowOff>112606</xdr:rowOff>
    </xdr:to>
    <xdr:sp macro="" textlink="">
      <xdr:nvSpPr>
        <xdr:cNvPr id="10" name="Arc 9"/>
        <xdr:cNvSpPr/>
      </xdr:nvSpPr>
      <xdr:spPr>
        <a:xfrm rot="3888300">
          <a:off x="5966221" y="2142909"/>
          <a:ext cx="125257" cy="176587"/>
        </a:xfrm>
        <a:prstGeom prst="arc">
          <a:avLst>
            <a:gd name="adj1" fmla="val 16200000"/>
            <a:gd name="adj2" fmla="val 2059997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123189</xdr:colOff>
      <xdr:row>26</xdr:row>
      <xdr:rowOff>75766</xdr:rowOff>
    </xdr:from>
    <xdr:to>
      <xdr:col>39</xdr:col>
      <xdr:colOff>66676</xdr:colOff>
      <xdr:row>35</xdr:row>
      <xdr:rowOff>38101</xdr:rowOff>
    </xdr:to>
    <xdr:grpSp>
      <xdr:nvGrpSpPr>
        <xdr:cNvPr id="19" name="Group 18"/>
        <xdr:cNvGrpSpPr/>
      </xdr:nvGrpSpPr>
      <xdr:grpSpPr>
        <a:xfrm>
          <a:off x="6493033" y="2540360"/>
          <a:ext cx="514987" cy="724335"/>
          <a:chOff x="5933439" y="1999815"/>
          <a:chExt cx="629287" cy="714810"/>
        </a:xfrm>
      </xdr:grpSpPr>
      <xdr:sp macro="" textlink="">
        <xdr:nvSpPr>
          <xdr:cNvPr id="9" name="Arc 8"/>
          <xdr:cNvSpPr/>
        </xdr:nvSpPr>
        <xdr:spPr>
          <a:xfrm rot="20651729" flipH="1" flipV="1">
            <a:off x="5933439" y="1999815"/>
            <a:ext cx="424422" cy="409826"/>
          </a:xfrm>
          <a:prstGeom prst="arc">
            <a:avLst>
              <a:gd name="adj1" fmla="val 16200000"/>
              <a:gd name="adj2" fmla="val 21558118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Freeform 16"/>
          <xdr:cNvSpPr/>
        </xdr:nvSpPr>
        <xdr:spPr>
          <a:xfrm>
            <a:off x="6181726" y="2247901"/>
            <a:ext cx="381000" cy="466724"/>
          </a:xfrm>
          <a:custGeom>
            <a:avLst/>
            <a:gdLst>
              <a:gd name="connsiteX0" fmla="*/ 1819275 w 2290762"/>
              <a:gd name="connsiteY0" fmla="*/ 0 h 2967037"/>
              <a:gd name="connsiteX1" fmla="*/ 1847850 w 2290762"/>
              <a:gd name="connsiteY1" fmla="*/ 333375 h 2967037"/>
              <a:gd name="connsiteX2" fmla="*/ 1743075 w 2290762"/>
              <a:gd name="connsiteY2" fmla="*/ 523875 h 2967037"/>
              <a:gd name="connsiteX3" fmla="*/ 1457325 w 2290762"/>
              <a:gd name="connsiteY3" fmla="*/ 495300 h 2967037"/>
              <a:gd name="connsiteX4" fmla="*/ 1238250 w 2290762"/>
              <a:gd name="connsiteY4" fmla="*/ 523875 h 2967037"/>
              <a:gd name="connsiteX5" fmla="*/ 1057275 w 2290762"/>
              <a:gd name="connsiteY5" fmla="*/ 685800 h 2967037"/>
              <a:gd name="connsiteX6" fmla="*/ 1076325 w 2290762"/>
              <a:gd name="connsiteY6" fmla="*/ 981075 h 2967037"/>
              <a:gd name="connsiteX7" fmla="*/ 1428750 w 2290762"/>
              <a:gd name="connsiteY7" fmla="*/ 1247775 h 2967037"/>
              <a:gd name="connsiteX8" fmla="*/ 1914525 w 2290762"/>
              <a:gd name="connsiteY8" fmla="*/ 1762125 h 2967037"/>
              <a:gd name="connsiteX9" fmla="*/ 2228850 w 2290762"/>
              <a:gd name="connsiteY9" fmla="*/ 2171700 h 2967037"/>
              <a:gd name="connsiteX10" fmla="*/ 2286000 w 2290762"/>
              <a:gd name="connsiteY10" fmla="*/ 2705100 h 2967037"/>
              <a:gd name="connsiteX11" fmla="*/ 2200275 w 2290762"/>
              <a:gd name="connsiteY11" fmla="*/ 2924175 h 2967037"/>
              <a:gd name="connsiteX12" fmla="*/ 1857375 w 2290762"/>
              <a:gd name="connsiteY12" fmla="*/ 2962275 h 2967037"/>
              <a:gd name="connsiteX13" fmla="*/ 666750 w 2290762"/>
              <a:gd name="connsiteY13" fmla="*/ 2924175 h 2967037"/>
              <a:gd name="connsiteX14" fmla="*/ 552450 w 2290762"/>
              <a:gd name="connsiteY14" fmla="*/ 2762250 h 2967037"/>
              <a:gd name="connsiteX15" fmla="*/ 628650 w 2290762"/>
              <a:gd name="connsiteY15" fmla="*/ 2428875 h 2967037"/>
              <a:gd name="connsiteX16" fmla="*/ 342900 w 2290762"/>
              <a:gd name="connsiteY16" fmla="*/ 1828800 h 2967037"/>
              <a:gd name="connsiteX17" fmla="*/ 352425 w 2290762"/>
              <a:gd name="connsiteY17" fmla="*/ 1571625 h 2967037"/>
              <a:gd name="connsiteX18" fmla="*/ 295275 w 2290762"/>
              <a:gd name="connsiteY18" fmla="*/ 1257300 h 2967037"/>
              <a:gd name="connsiteX19" fmla="*/ 57150 w 2290762"/>
              <a:gd name="connsiteY19" fmla="*/ 838200 h 2967037"/>
              <a:gd name="connsiteX20" fmla="*/ 0 w 2290762"/>
              <a:gd name="connsiteY20" fmla="*/ 57150 h 2967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290762" h="2967037">
                <a:moveTo>
                  <a:pt x="1819275" y="0"/>
                </a:moveTo>
                <a:cubicBezTo>
                  <a:pt x="1839912" y="123031"/>
                  <a:pt x="1860550" y="246062"/>
                  <a:pt x="1847850" y="333375"/>
                </a:cubicBezTo>
                <a:cubicBezTo>
                  <a:pt x="1835150" y="420688"/>
                  <a:pt x="1808162" y="496888"/>
                  <a:pt x="1743075" y="523875"/>
                </a:cubicBezTo>
                <a:cubicBezTo>
                  <a:pt x="1677988" y="550862"/>
                  <a:pt x="1541462" y="495300"/>
                  <a:pt x="1457325" y="495300"/>
                </a:cubicBezTo>
                <a:cubicBezTo>
                  <a:pt x="1373188" y="495300"/>
                  <a:pt x="1304925" y="492125"/>
                  <a:pt x="1238250" y="523875"/>
                </a:cubicBezTo>
                <a:cubicBezTo>
                  <a:pt x="1171575" y="555625"/>
                  <a:pt x="1084263" y="609600"/>
                  <a:pt x="1057275" y="685800"/>
                </a:cubicBezTo>
                <a:cubicBezTo>
                  <a:pt x="1030288" y="762000"/>
                  <a:pt x="1014413" y="887413"/>
                  <a:pt x="1076325" y="981075"/>
                </a:cubicBezTo>
                <a:cubicBezTo>
                  <a:pt x="1138237" y="1074737"/>
                  <a:pt x="1289050" y="1117600"/>
                  <a:pt x="1428750" y="1247775"/>
                </a:cubicBezTo>
                <a:cubicBezTo>
                  <a:pt x="1568450" y="1377950"/>
                  <a:pt x="1781175" y="1608138"/>
                  <a:pt x="1914525" y="1762125"/>
                </a:cubicBezTo>
                <a:cubicBezTo>
                  <a:pt x="2047875" y="1916112"/>
                  <a:pt x="2166938" y="2014538"/>
                  <a:pt x="2228850" y="2171700"/>
                </a:cubicBezTo>
                <a:cubicBezTo>
                  <a:pt x="2290762" y="2328862"/>
                  <a:pt x="2290762" y="2579688"/>
                  <a:pt x="2286000" y="2705100"/>
                </a:cubicBezTo>
                <a:cubicBezTo>
                  <a:pt x="2281238" y="2830512"/>
                  <a:pt x="2271712" y="2881313"/>
                  <a:pt x="2200275" y="2924175"/>
                </a:cubicBezTo>
                <a:cubicBezTo>
                  <a:pt x="2128838" y="2967037"/>
                  <a:pt x="2112962" y="2962275"/>
                  <a:pt x="1857375" y="2962275"/>
                </a:cubicBezTo>
                <a:cubicBezTo>
                  <a:pt x="1601788" y="2962275"/>
                  <a:pt x="884238" y="2957513"/>
                  <a:pt x="666750" y="2924175"/>
                </a:cubicBezTo>
                <a:cubicBezTo>
                  <a:pt x="449262" y="2890837"/>
                  <a:pt x="558800" y="2844800"/>
                  <a:pt x="552450" y="2762250"/>
                </a:cubicBezTo>
                <a:cubicBezTo>
                  <a:pt x="546100" y="2679700"/>
                  <a:pt x="663575" y="2584450"/>
                  <a:pt x="628650" y="2428875"/>
                </a:cubicBezTo>
                <a:cubicBezTo>
                  <a:pt x="593725" y="2273300"/>
                  <a:pt x="388937" y="1971675"/>
                  <a:pt x="342900" y="1828800"/>
                </a:cubicBezTo>
                <a:cubicBezTo>
                  <a:pt x="296863" y="1685925"/>
                  <a:pt x="360362" y="1666875"/>
                  <a:pt x="352425" y="1571625"/>
                </a:cubicBezTo>
                <a:cubicBezTo>
                  <a:pt x="344488" y="1476375"/>
                  <a:pt x="344488" y="1379538"/>
                  <a:pt x="295275" y="1257300"/>
                </a:cubicBezTo>
                <a:cubicBezTo>
                  <a:pt x="246063" y="1135063"/>
                  <a:pt x="106362" y="1038225"/>
                  <a:pt x="57150" y="838200"/>
                </a:cubicBezTo>
                <a:cubicBezTo>
                  <a:pt x="7938" y="638175"/>
                  <a:pt x="3969" y="347662"/>
                  <a:pt x="0" y="57150"/>
                </a:cubicBezTo>
              </a:path>
            </a:pathLst>
          </a:cu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44</xdr:col>
      <xdr:colOff>22225</xdr:colOff>
      <xdr:row>13</xdr:row>
      <xdr:rowOff>19048</xdr:rowOff>
    </xdr:from>
    <xdr:to>
      <xdr:col>62</xdr:col>
      <xdr:colOff>11206</xdr:colOff>
      <xdr:row>22</xdr:row>
      <xdr:rowOff>38100</xdr:rowOff>
    </xdr:to>
    <xdr:grpSp>
      <xdr:nvGrpSpPr>
        <xdr:cNvPr id="48" name="Group 47"/>
        <xdr:cNvGrpSpPr/>
      </xdr:nvGrpSpPr>
      <xdr:grpSpPr>
        <a:xfrm>
          <a:off x="7523163" y="1364454"/>
          <a:ext cx="2596449" cy="745334"/>
          <a:chOff x="9572626" y="1914523"/>
          <a:chExt cx="2166661" cy="609602"/>
        </a:xfrm>
      </xdr:grpSpPr>
      <xdr:sp macro="" textlink="">
        <xdr:nvSpPr>
          <xdr:cNvPr id="43" name="Regular Pentagon 42"/>
          <xdr:cNvSpPr/>
        </xdr:nvSpPr>
        <xdr:spPr>
          <a:xfrm rot="16200000">
            <a:off x="10965381" y="1726404"/>
            <a:ext cx="585788" cy="962025"/>
          </a:xfrm>
          <a:prstGeom prst="pentagon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ounded Rectangle 43"/>
          <xdr:cNvSpPr/>
        </xdr:nvSpPr>
        <xdr:spPr>
          <a:xfrm>
            <a:off x="9572626" y="1914525"/>
            <a:ext cx="1504950" cy="6096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45" name="Straight Connector 44"/>
          <xdr:cNvCxnSpPr/>
        </xdr:nvCxnSpPr>
        <xdr:spPr>
          <a:xfrm flipH="1" flipV="1">
            <a:off x="11068051" y="1971676"/>
            <a:ext cx="24179" cy="495299"/>
          </a:xfrm>
          <a:prstGeom prst="line">
            <a:avLst/>
          </a:prstGeom>
          <a:ln w="666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0</xdr:colOff>
      <xdr:row>11</xdr:row>
      <xdr:rowOff>33057</xdr:rowOff>
    </xdr:from>
    <xdr:to>
      <xdr:col>61</xdr:col>
      <xdr:colOff>78442</xdr:colOff>
      <xdr:row>11</xdr:row>
      <xdr:rowOff>33618</xdr:rowOff>
    </xdr:to>
    <xdr:cxnSp macro="">
      <xdr:nvCxnSpPr>
        <xdr:cNvPr id="57" name="Straight Arrow Connector 56"/>
        <xdr:cNvCxnSpPr/>
      </xdr:nvCxnSpPr>
      <xdr:spPr>
        <a:xfrm>
          <a:off x="8662147" y="1086410"/>
          <a:ext cx="806824" cy="56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132789</xdr:colOff>
      <xdr:row>5</xdr:row>
      <xdr:rowOff>23812</xdr:rowOff>
    </xdr:from>
    <xdr:to>
      <xdr:col>72</xdr:col>
      <xdr:colOff>0</xdr:colOff>
      <xdr:row>5</xdr:row>
      <xdr:rowOff>31938</xdr:rowOff>
    </xdr:to>
    <xdr:cxnSp macro="">
      <xdr:nvCxnSpPr>
        <xdr:cNvPr id="59" name="Straight Arrow Connector 58"/>
        <xdr:cNvCxnSpPr/>
      </xdr:nvCxnSpPr>
      <xdr:spPr>
        <a:xfrm flipV="1">
          <a:off x="8871977" y="583406"/>
          <a:ext cx="2236554" cy="81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11206</xdr:colOff>
      <xdr:row>32</xdr:row>
      <xdr:rowOff>68351</xdr:rowOff>
    </xdr:from>
    <xdr:to>
      <xdr:col>83</xdr:col>
      <xdr:colOff>35719</xdr:colOff>
      <xdr:row>38</xdr:row>
      <xdr:rowOff>24649</xdr:rowOff>
    </xdr:to>
    <xdr:grpSp>
      <xdr:nvGrpSpPr>
        <xdr:cNvPr id="79" name="Group 78"/>
        <xdr:cNvGrpSpPr/>
      </xdr:nvGrpSpPr>
      <xdr:grpSpPr>
        <a:xfrm>
          <a:off x="8512269" y="2985382"/>
          <a:ext cx="4632231" cy="527798"/>
          <a:chOff x="6048376" y="3676650"/>
          <a:chExt cx="5743574" cy="381000"/>
        </a:xfrm>
      </xdr:grpSpPr>
      <xdr:grpSp>
        <xdr:nvGrpSpPr>
          <xdr:cNvPr id="78" name="Group 77"/>
          <xdr:cNvGrpSpPr/>
        </xdr:nvGrpSpPr>
        <xdr:grpSpPr>
          <a:xfrm>
            <a:off x="6048376" y="3676650"/>
            <a:ext cx="5743574" cy="381000"/>
            <a:chOff x="6048376" y="3676650"/>
            <a:chExt cx="5743574" cy="381000"/>
          </a:xfrm>
        </xdr:grpSpPr>
        <xdr:sp macro="" textlink="">
          <xdr:nvSpPr>
            <xdr:cNvPr id="67" name="Regular Pentagon 66"/>
            <xdr:cNvSpPr/>
          </xdr:nvSpPr>
          <xdr:spPr>
            <a:xfrm rot="16200000">
              <a:off x="11190200" y="3441015"/>
              <a:ext cx="366116" cy="837385"/>
            </a:xfrm>
            <a:prstGeom prst="pentagon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68" name="Rounded Rectangle 67"/>
            <xdr:cNvSpPr/>
          </xdr:nvSpPr>
          <xdr:spPr>
            <a:xfrm>
              <a:off x="6496051" y="3676651"/>
              <a:ext cx="4719920" cy="380999"/>
            </a:xfrm>
            <a:prstGeom prst="roundRect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70" name="Regular Pentagon 69"/>
            <xdr:cNvSpPr/>
          </xdr:nvSpPr>
          <xdr:spPr>
            <a:xfrm rot="16200000" flipV="1">
              <a:off x="6189576" y="3535450"/>
              <a:ext cx="366116" cy="648516"/>
            </a:xfrm>
            <a:prstGeom prst="pentagon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cxnSp macro="">
          <xdr:nvCxnSpPr>
            <xdr:cNvPr id="77" name="Straight Connector 76"/>
            <xdr:cNvCxnSpPr/>
          </xdr:nvCxnSpPr>
          <xdr:spPr>
            <a:xfrm flipV="1">
              <a:off x="6518840" y="3696915"/>
              <a:ext cx="0" cy="314326"/>
            </a:xfrm>
            <a:prstGeom prst="line">
              <a:avLst/>
            </a:prstGeom>
            <a:ln w="44450" cmpd="sng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9" name="Straight Connector 68"/>
          <xdr:cNvCxnSpPr/>
        </xdr:nvCxnSpPr>
        <xdr:spPr>
          <a:xfrm flipV="1">
            <a:off x="11220450" y="3705225"/>
            <a:ext cx="0" cy="314326"/>
          </a:xfrm>
          <a:prstGeom prst="line">
            <a:avLst/>
          </a:prstGeom>
          <a:ln w="4445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38100</xdr:colOff>
      <xdr:row>26</xdr:row>
      <xdr:rowOff>121580</xdr:rowOff>
    </xdr:from>
    <xdr:to>
      <xdr:col>83</xdr:col>
      <xdr:colOff>0</xdr:colOff>
      <xdr:row>27</xdr:row>
      <xdr:rowOff>17367</xdr:rowOff>
    </xdr:to>
    <xdr:cxnSp macro="">
      <xdr:nvCxnSpPr>
        <xdr:cNvPr id="80" name="Straight Arrow Connector 79"/>
        <xdr:cNvCxnSpPr/>
      </xdr:nvCxnSpPr>
      <xdr:spPr>
        <a:xfrm flipV="1">
          <a:off x="7826188" y="2530845"/>
          <a:ext cx="4746812" cy="1905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22411</xdr:colOff>
      <xdr:row>31</xdr:row>
      <xdr:rowOff>88945</xdr:rowOff>
    </xdr:from>
    <xdr:to>
      <xdr:col>80</xdr:col>
      <xdr:colOff>9525</xdr:colOff>
      <xdr:row>31</xdr:row>
      <xdr:rowOff>94547</xdr:rowOff>
    </xdr:to>
    <xdr:cxnSp macro="">
      <xdr:nvCxnSpPr>
        <xdr:cNvPr id="82" name="Straight Arrow Connector 81"/>
        <xdr:cNvCxnSpPr/>
      </xdr:nvCxnSpPr>
      <xdr:spPr>
        <a:xfrm flipV="1">
          <a:off x="8440130" y="3005976"/>
          <a:ext cx="3856645" cy="560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28574</xdr:colOff>
      <xdr:row>13</xdr:row>
      <xdr:rowOff>38098</xdr:rowOff>
    </xdr:from>
    <xdr:to>
      <xdr:col>84</xdr:col>
      <xdr:colOff>19049</xdr:colOff>
      <xdr:row>22</xdr:row>
      <xdr:rowOff>57150</xdr:rowOff>
    </xdr:to>
    <xdr:grpSp>
      <xdr:nvGrpSpPr>
        <xdr:cNvPr id="32" name="Group 31"/>
        <xdr:cNvGrpSpPr/>
      </xdr:nvGrpSpPr>
      <xdr:grpSpPr>
        <a:xfrm flipH="1">
          <a:off x="10815637" y="1383504"/>
          <a:ext cx="2455068" cy="745334"/>
          <a:chOff x="9572626" y="1914523"/>
          <a:chExt cx="2166661" cy="609602"/>
        </a:xfrm>
      </xdr:grpSpPr>
      <xdr:sp macro="" textlink="">
        <xdr:nvSpPr>
          <xdr:cNvPr id="33" name="Regular Pentagon 32"/>
          <xdr:cNvSpPr/>
        </xdr:nvSpPr>
        <xdr:spPr>
          <a:xfrm rot="16200000">
            <a:off x="10965381" y="1726404"/>
            <a:ext cx="585788" cy="962025"/>
          </a:xfrm>
          <a:prstGeom prst="pentagon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4" name="Rounded Rectangle 33"/>
          <xdr:cNvSpPr/>
        </xdr:nvSpPr>
        <xdr:spPr>
          <a:xfrm>
            <a:off x="9572626" y="1914525"/>
            <a:ext cx="1504950" cy="6096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35" name="Straight Connector 34"/>
          <xdr:cNvCxnSpPr/>
        </xdr:nvCxnSpPr>
        <xdr:spPr>
          <a:xfrm flipH="1" flipV="1">
            <a:off x="11068051" y="1971676"/>
            <a:ext cx="24179" cy="495299"/>
          </a:xfrm>
          <a:prstGeom prst="line">
            <a:avLst/>
          </a:prstGeom>
          <a:ln w="666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227623</xdr:colOff>
      <xdr:row>30</xdr:row>
      <xdr:rowOff>44826</xdr:rowOff>
    </xdr:from>
    <xdr:to>
      <xdr:col>14</xdr:col>
      <xdr:colOff>137978</xdr:colOff>
      <xdr:row>33</xdr:row>
      <xdr:rowOff>33622</xdr:rowOff>
    </xdr:to>
    <xdr:sp macro="" textlink="">
      <xdr:nvSpPr>
        <xdr:cNvPr id="39" name="Circular Arrow 38"/>
        <xdr:cNvSpPr/>
      </xdr:nvSpPr>
      <xdr:spPr>
        <a:xfrm rot="16200000">
          <a:off x="2111262" y="2578406"/>
          <a:ext cx="250734" cy="636636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330994</xdr:colOff>
      <xdr:row>43</xdr:row>
      <xdr:rowOff>33338</xdr:rowOff>
    </xdr:from>
    <xdr:to>
      <xdr:col>14</xdr:col>
      <xdr:colOff>9524</xdr:colOff>
      <xdr:row>45</xdr:row>
      <xdr:rowOff>128587</xdr:rowOff>
    </xdr:to>
    <xdr:sp macro="" textlink="">
      <xdr:nvSpPr>
        <xdr:cNvPr id="37" name="Oval 36"/>
        <xdr:cNvSpPr/>
      </xdr:nvSpPr>
      <xdr:spPr>
        <a:xfrm>
          <a:off x="2021682" y="4355307"/>
          <a:ext cx="404811" cy="428624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X</a:t>
          </a:r>
        </a:p>
      </xdr:txBody>
    </xdr:sp>
    <xdr:clientData/>
  </xdr:twoCellAnchor>
  <xdr:twoCellAnchor>
    <xdr:from>
      <xdr:col>15</xdr:col>
      <xdr:colOff>166687</xdr:colOff>
      <xdr:row>1</xdr:row>
      <xdr:rowOff>83343</xdr:rowOff>
    </xdr:from>
    <xdr:to>
      <xdr:col>29</xdr:col>
      <xdr:colOff>119063</xdr:colOff>
      <xdr:row>25</xdr:row>
      <xdr:rowOff>47625</xdr:rowOff>
    </xdr:to>
    <xdr:sp macro="" textlink="">
      <xdr:nvSpPr>
        <xdr:cNvPr id="38" name="Rectangle 37"/>
        <xdr:cNvSpPr/>
      </xdr:nvSpPr>
      <xdr:spPr>
        <a:xfrm>
          <a:off x="2774156" y="202406"/>
          <a:ext cx="2500313" cy="2238375"/>
        </a:xfrm>
        <a:prstGeom prst="rect">
          <a:avLst/>
        </a:prstGeom>
        <a:noFill/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53</xdr:col>
      <xdr:colOff>214312</xdr:colOff>
      <xdr:row>1</xdr:row>
      <xdr:rowOff>57150</xdr:rowOff>
    </xdr:from>
    <xdr:to>
      <xdr:col>72</xdr:col>
      <xdr:colOff>130969</xdr:colOff>
      <xdr:row>12</xdr:row>
      <xdr:rowOff>83343</xdr:rowOff>
    </xdr:to>
    <xdr:sp macro="" textlink="">
      <xdr:nvSpPr>
        <xdr:cNvPr id="40" name="Rectangle 39"/>
        <xdr:cNvSpPr/>
      </xdr:nvSpPr>
      <xdr:spPr>
        <a:xfrm>
          <a:off x="9060656" y="176213"/>
          <a:ext cx="2607469" cy="1073943"/>
        </a:xfrm>
        <a:prstGeom prst="rect">
          <a:avLst/>
        </a:prstGeom>
        <a:noFill/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45244</xdr:colOff>
      <xdr:row>10</xdr:row>
      <xdr:rowOff>47625</xdr:rowOff>
    </xdr:from>
    <xdr:to>
      <xdr:col>12</xdr:col>
      <xdr:colOff>95250</xdr:colOff>
      <xdr:row>25</xdr:row>
      <xdr:rowOff>23812</xdr:rowOff>
    </xdr:to>
    <xdr:sp macro="" textlink="">
      <xdr:nvSpPr>
        <xdr:cNvPr id="41" name="Rectangle 40"/>
        <xdr:cNvSpPr/>
      </xdr:nvSpPr>
      <xdr:spPr>
        <a:xfrm>
          <a:off x="188119" y="1071563"/>
          <a:ext cx="1990725" cy="1345405"/>
        </a:xfrm>
        <a:prstGeom prst="rect">
          <a:avLst/>
        </a:prstGeom>
        <a:noFill/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47</xdr:col>
      <xdr:colOff>90487</xdr:colOff>
      <xdr:row>38</xdr:row>
      <xdr:rowOff>116682</xdr:rowOff>
    </xdr:from>
    <xdr:to>
      <xdr:col>83</xdr:col>
      <xdr:colOff>95250</xdr:colOff>
      <xdr:row>55</xdr:row>
      <xdr:rowOff>59531</xdr:rowOff>
    </xdr:to>
    <xdr:sp macro="" textlink="">
      <xdr:nvSpPr>
        <xdr:cNvPr id="42" name="Rectangle 41"/>
        <xdr:cNvSpPr/>
      </xdr:nvSpPr>
      <xdr:spPr>
        <a:xfrm>
          <a:off x="8067675" y="3605213"/>
          <a:ext cx="5136356" cy="2764631"/>
        </a:xfrm>
        <a:prstGeom prst="rect">
          <a:avLst/>
        </a:prstGeom>
        <a:noFill/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46</xdr:col>
      <xdr:colOff>14287</xdr:colOff>
      <xdr:row>37</xdr:row>
      <xdr:rowOff>38101</xdr:rowOff>
    </xdr:from>
    <xdr:to>
      <xdr:col>48</xdr:col>
      <xdr:colOff>73817</xdr:colOff>
      <xdr:row>39</xdr:row>
      <xdr:rowOff>133350</xdr:rowOff>
    </xdr:to>
    <xdr:sp macro="" textlink="">
      <xdr:nvSpPr>
        <xdr:cNvPr id="36" name="Oval 35"/>
        <xdr:cNvSpPr/>
      </xdr:nvSpPr>
      <xdr:spPr>
        <a:xfrm>
          <a:off x="7848600" y="3359945"/>
          <a:ext cx="404811" cy="428624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5</a:t>
          </a:r>
        </a:p>
      </xdr:txBody>
    </xdr:sp>
    <xdr:clientData/>
  </xdr:twoCellAnchor>
  <xdr:twoCellAnchor>
    <xdr:from>
      <xdr:col>1</xdr:col>
      <xdr:colOff>11908</xdr:colOff>
      <xdr:row>8</xdr:row>
      <xdr:rowOff>130962</xdr:rowOff>
    </xdr:from>
    <xdr:to>
      <xdr:col>3</xdr:col>
      <xdr:colOff>11906</xdr:colOff>
      <xdr:row>12</xdr:row>
      <xdr:rowOff>166679</xdr:rowOff>
    </xdr:to>
    <xdr:sp macro="" textlink="">
      <xdr:nvSpPr>
        <xdr:cNvPr id="28" name="Oval 27"/>
        <xdr:cNvSpPr/>
      </xdr:nvSpPr>
      <xdr:spPr>
        <a:xfrm>
          <a:off x="154783" y="904868"/>
          <a:ext cx="404811" cy="428624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1</a:t>
          </a:r>
        </a:p>
      </xdr:txBody>
    </xdr:sp>
    <xdr:clientData/>
  </xdr:twoCellAnchor>
  <xdr:twoCellAnchor>
    <xdr:from>
      <xdr:col>14</xdr:col>
      <xdr:colOff>116680</xdr:colOff>
      <xdr:row>0</xdr:row>
      <xdr:rowOff>116683</xdr:rowOff>
    </xdr:from>
    <xdr:to>
      <xdr:col>16</xdr:col>
      <xdr:colOff>140491</xdr:colOff>
      <xdr:row>4</xdr:row>
      <xdr:rowOff>57151</xdr:rowOff>
    </xdr:to>
    <xdr:sp macro="" textlink="">
      <xdr:nvSpPr>
        <xdr:cNvPr id="29" name="Oval 28"/>
        <xdr:cNvSpPr/>
      </xdr:nvSpPr>
      <xdr:spPr>
        <a:xfrm>
          <a:off x="2533649" y="116683"/>
          <a:ext cx="404811" cy="428624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2</a:t>
          </a:r>
        </a:p>
      </xdr:txBody>
    </xdr:sp>
    <xdr:clientData/>
  </xdr:twoCellAnchor>
  <xdr:twoCellAnchor>
    <xdr:from>
      <xdr:col>51</xdr:col>
      <xdr:colOff>52389</xdr:colOff>
      <xdr:row>3</xdr:row>
      <xdr:rowOff>135732</xdr:rowOff>
    </xdr:from>
    <xdr:to>
      <xdr:col>54</xdr:col>
      <xdr:colOff>64293</xdr:colOff>
      <xdr:row>8</xdr:row>
      <xdr:rowOff>100013</xdr:rowOff>
    </xdr:to>
    <xdr:sp macro="" textlink="">
      <xdr:nvSpPr>
        <xdr:cNvPr id="31" name="Oval 30"/>
        <xdr:cNvSpPr/>
      </xdr:nvSpPr>
      <xdr:spPr>
        <a:xfrm>
          <a:off x="8732045" y="445295"/>
          <a:ext cx="404811" cy="428624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4</a:t>
          </a:r>
        </a:p>
      </xdr:txBody>
    </xdr:sp>
    <xdr:clientData/>
  </xdr:twoCellAnchor>
  <xdr:twoCellAnchor>
    <xdr:from>
      <xdr:col>13</xdr:col>
      <xdr:colOff>80962</xdr:colOff>
      <xdr:row>32</xdr:row>
      <xdr:rowOff>23813</xdr:rowOff>
    </xdr:from>
    <xdr:to>
      <xdr:col>20</xdr:col>
      <xdr:colOff>47625</xdr:colOff>
      <xdr:row>37</xdr:row>
      <xdr:rowOff>33337</xdr:rowOff>
    </xdr:to>
    <xdr:sp macro="" textlink="">
      <xdr:nvSpPr>
        <xdr:cNvPr id="46" name="Rectangle 45"/>
        <xdr:cNvSpPr/>
      </xdr:nvSpPr>
      <xdr:spPr>
        <a:xfrm>
          <a:off x="2307431" y="2940844"/>
          <a:ext cx="1300163" cy="414337"/>
        </a:xfrm>
        <a:prstGeom prst="rect">
          <a:avLst/>
        </a:prstGeom>
        <a:noFill/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340519</xdr:colOff>
      <xdr:row>34</xdr:row>
      <xdr:rowOff>54771</xdr:rowOff>
    </xdr:from>
    <xdr:to>
      <xdr:col>14</xdr:col>
      <xdr:colOff>19049</xdr:colOff>
      <xdr:row>38</xdr:row>
      <xdr:rowOff>54770</xdr:rowOff>
    </xdr:to>
    <xdr:sp macro="" textlink="">
      <xdr:nvSpPr>
        <xdr:cNvPr id="30" name="Oval 29"/>
        <xdr:cNvSpPr/>
      </xdr:nvSpPr>
      <xdr:spPr>
        <a:xfrm>
          <a:off x="2031207" y="3114677"/>
          <a:ext cx="404811" cy="428624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G79"/>
  <sheetViews>
    <sheetView showGridLines="0" tabSelected="1" topLeftCell="A7" zoomScale="80" zoomScaleNormal="80" workbookViewId="0">
      <selection activeCell="AY46" sqref="AY46"/>
    </sheetView>
  </sheetViews>
  <sheetFormatPr defaultColWidth="2.140625" defaultRowHeight="9.75" customHeight="1"/>
  <cols>
    <col min="1" max="2" width="2.140625" style="71"/>
    <col min="3" max="3" width="4" style="71" customWidth="1"/>
    <col min="4" max="11" width="2.140625" style="71"/>
    <col min="12" max="12" width="5.85546875" style="71" bestFit="1" customWidth="1"/>
    <col min="13" max="13" width="2.140625" style="71"/>
    <col min="14" max="28" width="2.85546875" style="71" customWidth="1"/>
    <col min="29" max="29" width="1" style="71" customWidth="1"/>
    <col min="30" max="31" width="2.85546875" style="71" customWidth="1"/>
    <col min="32" max="32" width="1.140625" style="71" customWidth="1"/>
    <col min="33" max="39" width="2.85546875" style="71" customWidth="1"/>
    <col min="40" max="40" width="1" style="71" customWidth="1"/>
    <col min="41" max="42" width="2.85546875" style="71" customWidth="1"/>
    <col min="43" max="43" width="1.140625" style="71" customWidth="1"/>
    <col min="44" max="44" width="0.5703125" style="71" customWidth="1"/>
    <col min="45" max="46" width="2.42578125" style="71" customWidth="1"/>
    <col min="47" max="47" width="2.140625" style="71"/>
    <col min="48" max="48" width="3" style="71" customWidth="1"/>
    <col min="49" max="49" width="2.140625" style="71"/>
    <col min="50" max="51" width="2.7109375" style="71" customWidth="1"/>
    <col min="52" max="52" width="0.85546875" style="71" customWidth="1"/>
    <col min="53" max="53" width="1.5703125" style="71" customWidth="1"/>
    <col min="54" max="54" width="3.42578125" style="71" customWidth="1"/>
    <col min="55" max="55" width="1.42578125" style="71" customWidth="1"/>
    <col min="56" max="61" width="2.140625" style="71"/>
    <col min="62" max="62" width="1.28515625" style="71" customWidth="1"/>
    <col min="63" max="66" width="2.140625" style="71"/>
    <col min="67" max="67" width="1.5703125" style="71" customWidth="1"/>
    <col min="68" max="68" width="2.140625" style="71"/>
    <col min="69" max="69" width="2.7109375" style="71" customWidth="1"/>
    <col min="70" max="88" width="2.140625" style="71"/>
    <col min="89" max="91" width="13.5703125" style="71" customWidth="1"/>
    <col min="92" max="16384" width="2.140625" style="71"/>
  </cols>
  <sheetData>
    <row r="1" spans="2:108" ht="9.75" customHeight="1" thickBot="1"/>
    <row r="2" spans="2:108" ht="9.75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8"/>
      <c r="CJ2" s="128"/>
      <c r="CM2" s="131"/>
      <c r="CN2" s="131"/>
      <c r="CO2" s="131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spans="2:108" ht="6" customHeight="1">
      <c r="B3" s="119"/>
      <c r="C3" s="173" t="s">
        <v>67</v>
      </c>
      <c r="D3" s="173"/>
      <c r="E3" s="173"/>
      <c r="F3" s="173"/>
      <c r="G3" s="173"/>
      <c r="H3" s="173"/>
      <c r="I3" s="173"/>
      <c r="J3" s="173"/>
      <c r="K3" s="173"/>
      <c r="L3" s="173"/>
      <c r="M3" s="3"/>
      <c r="N3" s="72"/>
      <c r="O3" s="72"/>
      <c r="P3" s="72"/>
      <c r="Q3" s="72"/>
      <c r="R3" s="72"/>
      <c r="S3" s="72"/>
      <c r="T3" s="72"/>
      <c r="U3" s="101"/>
      <c r="V3" s="101"/>
      <c r="W3" s="101"/>
      <c r="X3" s="101"/>
      <c r="Y3" s="101"/>
      <c r="Z3" s="101"/>
      <c r="AA3" s="101"/>
      <c r="AB3" s="101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73"/>
      <c r="BF3" s="3"/>
      <c r="BG3" s="3"/>
      <c r="BH3" s="3"/>
      <c r="BI3" s="105"/>
      <c r="BJ3" s="105"/>
      <c r="BK3" s="105"/>
      <c r="BL3" s="105"/>
      <c r="BM3" s="105"/>
      <c r="BN3" s="105"/>
      <c r="BO3" s="105"/>
      <c r="BP3" s="105"/>
      <c r="BS3" s="3"/>
      <c r="BT3" s="3"/>
      <c r="BU3" s="73"/>
      <c r="BV3" s="69"/>
      <c r="BW3" s="69"/>
      <c r="BX3" s="3"/>
      <c r="BY3" s="3"/>
      <c r="BZ3" s="3"/>
      <c r="CA3" s="3"/>
      <c r="CB3" s="3"/>
      <c r="CC3" s="3"/>
      <c r="CD3" s="3"/>
      <c r="CE3" s="3"/>
      <c r="CF3" s="3"/>
      <c r="CG3" s="120"/>
      <c r="CJ3" s="128"/>
      <c r="CM3" s="128"/>
      <c r="CN3" s="128"/>
      <c r="CO3" s="128"/>
    </row>
    <row r="4" spans="2:108" ht="14.25" customHeight="1">
      <c r="B4" s="119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3"/>
      <c r="N4" s="72"/>
      <c r="O4" s="121"/>
      <c r="P4" s="72"/>
      <c r="Q4" s="72"/>
      <c r="R4" s="72"/>
      <c r="S4" s="72"/>
      <c r="T4" s="72"/>
      <c r="U4" s="101"/>
      <c r="V4" s="101" t="s">
        <v>6</v>
      </c>
      <c r="W4" s="99"/>
      <c r="X4" s="174">
        <v>120</v>
      </c>
      <c r="Y4" s="175"/>
      <c r="Z4" s="101" t="s">
        <v>23</v>
      </c>
      <c r="AA4" s="101"/>
      <c r="AB4" s="101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73"/>
      <c r="BF4" s="3"/>
      <c r="BG4" s="3"/>
      <c r="BH4" s="3"/>
      <c r="BI4" s="111"/>
      <c r="BJ4" s="105" t="s">
        <v>2</v>
      </c>
      <c r="BK4" s="111"/>
      <c r="BL4" s="152">
        <v>8</v>
      </c>
      <c r="BM4" s="153"/>
      <c r="BN4" s="132" t="s">
        <v>23</v>
      </c>
      <c r="BO4" s="111"/>
      <c r="BP4" s="111"/>
      <c r="BS4" s="3"/>
      <c r="BT4" s="3"/>
      <c r="BU4" s="73"/>
      <c r="BV4" s="69"/>
      <c r="BW4" s="69"/>
      <c r="BX4" s="3"/>
      <c r="BY4" s="3"/>
      <c r="BZ4" s="3"/>
      <c r="CA4" s="3"/>
      <c r="CB4" s="3"/>
      <c r="CC4" s="3"/>
      <c r="CD4" s="3"/>
      <c r="CE4" s="3"/>
      <c r="CF4" s="3"/>
      <c r="CG4" s="120"/>
      <c r="CJ4" s="128"/>
      <c r="CM4" s="128"/>
      <c r="CN4" s="128"/>
      <c r="CO4" s="128"/>
    </row>
    <row r="5" spans="2:108" ht="5.25" customHeight="1">
      <c r="B5" s="119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3"/>
      <c r="N5" s="74"/>
      <c r="O5" s="75"/>
      <c r="P5" s="75"/>
      <c r="Q5" s="75"/>
      <c r="R5" s="75"/>
      <c r="S5" s="75"/>
      <c r="T5" s="75"/>
      <c r="U5" s="102"/>
      <c r="V5" s="102"/>
      <c r="W5" s="102"/>
      <c r="X5" s="102"/>
      <c r="Y5" s="102"/>
      <c r="Z5" s="102"/>
      <c r="AA5" s="102"/>
      <c r="AB5" s="102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6"/>
      <c r="AP5" s="7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73"/>
      <c r="BF5" s="3"/>
      <c r="BG5" s="3"/>
      <c r="BH5" s="3"/>
      <c r="BI5" s="105"/>
      <c r="BJ5" s="105"/>
      <c r="BK5" s="105"/>
      <c r="BL5" s="105"/>
      <c r="BM5" s="105"/>
      <c r="BN5" s="105"/>
      <c r="BO5" s="105"/>
      <c r="BP5" s="105"/>
      <c r="BS5" s="3"/>
      <c r="BT5" s="3"/>
      <c r="BU5" s="73"/>
      <c r="BV5" s="69"/>
      <c r="BW5" s="69"/>
      <c r="BX5" s="3"/>
      <c r="BY5" s="3"/>
      <c r="BZ5" s="3"/>
      <c r="CA5" s="3"/>
      <c r="CB5" s="3"/>
      <c r="CC5" s="3"/>
      <c r="CD5" s="3"/>
      <c r="CE5" s="3"/>
      <c r="CF5" s="3"/>
      <c r="CG5" s="120"/>
      <c r="CJ5" s="128"/>
      <c r="CM5" s="128"/>
      <c r="CN5" s="128"/>
      <c r="CO5" s="128"/>
    </row>
    <row r="6" spans="2:108" ht="5.25" customHeight="1">
      <c r="B6" s="119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3"/>
      <c r="N6" s="77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3"/>
      <c r="AN6" s="72"/>
      <c r="AO6" s="78"/>
      <c r="AP6" s="7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7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73"/>
      <c r="BV6" s="69"/>
      <c r="BW6" s="69"/>
      <c r="BX6" s="3"/>
      <c r="BY6" s="3"/>
      <c r="BZ6" s="3"/>
      <c r="CA6" s="3"/>
      <c r="CB6" s="3"/>
      <c r="CC6" s="3"/>
      <c r="CD6" s="3"/>
      <c r="CE6" s="3"/>
      <c r="CF6" s="3"/>
      <c r="CG6" s="120"/>
      <c r="CJ6" s="128"/>
      <c r="CM6" s="128"/>
      <c r="CN6" s="128"/>
      <c r="CO6" s="128"/>
    </row>
    <row r="7" spans="2:108" ht="5.25" customHeight="1">
      <c r="B7" s="119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3"/>
      <c r="N7" s="79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3"/>
      <c r="AN7" s="72"/>
      <c r="AO7" s="80"/>
      <c r="AP7" s="7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7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73"/>
      <c r="BV7" s="69"/>
      <c r="BW7" s="69"/>
      <c r="BX7" s="3"/>
      <c r="BY7" s="3"/>
      <c r="BZ7" s="3"/>
      <c r="CA7" s="3"/>
      <c r="CB7" s="3"/>
      <c r="CC7" s="3"/>
      <c r="CD7" s="3"/>
      <c r="CE7" s="3"/>
      <c r="CF7" s="3"/>
      <c r="CG7" s="120"/>
      <c r="CJ7" s="128"/>
      <c r="CM7" s="128"/>
      <c r="CN7" s="128"/>
      <c r="CO7" s="128"/>
    </row>
    <row r="8" spans="2:108" ht="5.25" customHeight="1">
      <c r="B8" s="119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3"/>
      <c r="N8" s="79"/>
      <c r="O8" s="72"/>
      <c r="P8" s="72"/>
      <c r="Q8" s="72"/>
      <c r="R8" s="72"/>
      <c r="S8" s="72"/>
      <c r="T8" s="72"/>
      <c r="U8" s="101"/>
      <c r="V8" s="101"/>
      <c r="W8" s="101"/>
      <c r="X8" s="101"/>
      <c r="Y8" s="101"/>
      <c r="Z8" s="101"/>
      <c r="AA8" s="101"/>
      <c r="AB8" s="101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94"/>
      <c r="AP8" s="7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73"/>
      <c r="BF8" s="99"/>
      <c r="BG8" s="99"/>
      <c r="BH8" s="99"/>
      <c r="BI8" s="99"/>
      <c r="BJ8" s="99"/>
      <c r="BK8" s="99"/>
      <c r="BL8" s="99"/>
      <c r="BM8" s="3"/>
      <c r="BN8" s="3"/>
      <c r="BO8" s="3"/>
      <c r="BP8" s="3"/>
      <c r="BQ8" s="3"/>
      <c r="BR8" s="3"/>
      <c r="BS8" s="3"/>
      <c r="BT8" s="3"/>
      <c r="BU8" s="73"/>
      <c r="BV8" s="69"/>
      <c r="BW8" s="69"/>
      <c r="BX8" s="3"/>
      <c r="BY8" s="3"/>
      <c r="BZ8" s="3"/>
      <c r="CA8" s="3"/>
      <c r="CB8" s="3"/>
      <c r="CC8" s="3"/>
      <c r="CD8" s="3"/>
      <c r="CE8" s="3"/>
      <c r="CF8" s="3"/>
      <c r="CG8" s="120"/>
      <c r="CJ8" s="128"/>
      <c r="CM8" s="128"/>
      <c r="CN8" s="128"/>
      <c r="CO8" s="128"/>
    </row>
    <row r="9" spans="2:108" ht="14.25" customHeight="1">
      <c r="B9" s="119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3"/>
      <c r="N9" s="79"/>
      <c r="O9" s="72"/>
      <c r="P9" s="72"/>
      <c r="Q9" s="72"/>
      <c r="R9" s="72"/>
      <c r="S9" s="72"/>
      <c r="T9" s="72"/>
      <c r="U9" s="101"/>
      <c r="V9" s="101" t="s">
        <v>19</v>
      </c>
      <c r="W9" s="99"/>
      <c r="X9" s="174">
        <v>110</v>
      </c>
      <c r="Y9" s="175"/>
      <c r="Z9" s="101" t="s">
        <v>23</v>
      </c>
      <c r="AA9" s="101"/>
      <c r="AB9" s="101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94"/>
      <c r="AP9" s="7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3"/>
      <c r="BF9" s="99" t="s">
        <v>13</v>
      </c>
      <c r="BG9" s="111"/>
      <c r="BH9" s="152">
        <v>2</v>
      </c>
      <c r="BI9" s="153"/>
      <c r="BJ9" s="148" t="s">
        <v>23</v>
      </c>
      <c r="BK9" s="148"/>
      <c r="BL9" s="148"/>
      <c r="BM9" s="3"/>
      <c r="BN9" s="3"/>
      <c r="BO9" s="3"/>
      <c r="BP9" s="3"/>
      <c r="BQ9" s="3"/>
      <c r="BR9" s="73"/>
      <c r="BS9" s="3"/>
      <c r="BT9" s="3"/>
      <c r="BU9" s="73"/>
      <c r="BV9" s="69"/>
      <c r="BW9" s="69"/>
      <c r="BX9" s="3"/>
      <c r="BY9" s="3"/>
      <c r="BZ9" s="3"/>
      <c r="CA9" s="3"/>
      <c r="CB9" s="3"/>
      <c r="CC9" s="3"/>
      <c r="CD9" s="3"/>
      <c r="CE9" s="3"/>
      <c r="CF9" s="3"/>
      <c r="CG9" s="120"/>
      <c r="CJ9" s="128"/>
      <c r="CM9" s="128"/>
      <c r="CN9" s="128"/>
      <c r="CO9" s="128"/>
    </row>
    <row r="10" spans="2:108" ht="5.25" customHeight="1">
      <c r="B10" s="119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3"/>
      <c r="N10" s="74"/>
      <c r="O10" s="75"/>
      <c r="P10" s="75"/>
      <c r="Q10" s="75"/>
      <c r="R10" s="75"/>
      <c r="S10" s="75"/>
      <c r="T10" s="75"/>
      <c r="U10" s="102"/>
      <c r="V10" s="102"/>
      <c r="W10" s="102"/>
      <c r="X10" s="102"/>
      <c r="Y10" s="102"/>
      <c r="Z10" s="102"/>
      <c r="AA10" s="102"/>
      <c r="AB10" s="102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72"/>
      <c r="AO10" s="94"/>
      <c r="AP10" s="7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73"/>
      <c r="BF10" s="99"/>
      <c r="BG10" s="99"/>
      <c r="BH10" s="99"/>
      <c r="BI10" s="99"/>
      <c r="BJ10" s="99"/>
      <c r="BK10" s="99"/>
      <c r="BL10" s="99"/>
      <c r="BM10" s="3"/>
      <c r="BN10" s="3"/>
      <c r="BO10" s="3"/>
      <c r="BP10" s="3"/>
      <c r="BQ10" s="3"/>
      <c r="BR10" s="73"/>
      <c r="BS10" s="3"/>
      <c r="BT10" s="3"/>
      <c r="BU10" s="73"/>
      <c r="BV10" s="69"/>
      <c r="BW10" s="69"/>
      <c r="BX10" s="3"/>
      <c r="BY10" s="3"/>
      <c r="BZ10" s="3"/>
      <c r="CA10" s="3"/>
      <c r="CB10" s="3"/>
      <c r="CC10" s="3"/>
      <c r="CD10" s="3"/>
      <c r="CE10" s="3"/>
      <c r="CF10" s="3"/>
      <c r="CG10" s="120"/>
      <c r="CJ10" s="128"/>
      <c r="CM10" s="128"/>
      <c r="CN10" s="128"/>
      <c r="CO10" s="128"/>
    </row>
    <row r="11" spans="2:108" ht="5.25" customHeight="1">
      <c r="B11" s="119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"/>
      <c r="N11" s="77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8"/>
      <c r="AN11" s="72"/>
      <c r="AO11" s="94"/>
      <c r="AP11" s="7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3"/>
      <c r="BF11" s="3"/>
      <c r="BG11" s="3"/>
      <c r="BH11" s="3"/>
      <c r="BI11" s="3"/>
      <c r="BJ11" s="3"/>
      <c r="BK11" s="73"/>
      <c r="BL11" s="3"/>
      <c r="BM11" s="3"/>
      <c r="BN11" s="3"/>
      <c r="BO11" s="3"/>
      <c r="BP11" s="3"/>
      <c r="BQ11" s="3"/>
      <c r="BR11" s="73"/>
      <c r="BS11" s="3"/>
      <c r="BT11" s="3"/>
      <c r="BU11" s="73"/>
      <c r="BV11" s="69"/>
      <c r="BW11" s="69"/>
      <c r="BX11" s="3"/>
      <c r="BY11" s="3"/>
      <c r="BZ11" s="3"/>
      <c r="CA11" s="3"/>
      <c r="CB11" s="3"/>
      <c r="CC11" s="3"/>
      <c r="CD11" s="3"/>
      <c r="CE11" s="3"/>
      <c r="CF11" s="3"/>
      <c r="CG11" s="120"/>
      <c r="CJ11" s="128"/>
      <c r="CM11" s="128"/>
      <c r="CN11" s="128"/>
      <c r="CO11" s="128"/>
    </row>
    <row r="12" spans="2:108" ht="5.25" customHeight="1">
      <c r="B12" s="119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3"/>
      <c r="N12" s="79"/>
      <c r="O12" s="72"/>
      <c r="P12" s="72"/>
      <c r="Q12" s="72"/>
      <c r="R12" s="72"/>
      <c r="S12" s="72"/>
      <c r="T12" s="72"/>
      <c r="U12" s="101"/>
      <c r="V12" s="101"/>
      <c r="W12" s="101"/>
      <c r="X12" s="101"/>
      <c r="Y12" s="101"/>
      <c r="Z12" s="101"/>
      <c r="AA12" s="101"/>
      <c r="AB12" s="101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80"/>
      <c r="AN12" s="72"/>
      <c r="AO12" s="94"/>
      <c r="AP12" s="7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73"/>
      <c r="BF12" s="3"/>
      <c r="BG12" s="3"/>
      <c r="BH12" s="3"/>
      <c r="BI12" s="3"/>
      <c r="BJ12" s="3"/>
      <c r="BK12" s="73"/>
      <c r="BL12" s="3"/>
      <c r="BM12" s="3"/>
      <c r="BN12" s="3"/>
      <c r="BO12" s="3"/>
      <c r="BP12" s="3"/>
      <c r="BQ12" s="3"/>
      <c r="BR12" s="73"/>
      <c r="BS12" s="3"/>
      <c r="BT12" s="3"/>
      <c r="BU12" s="73"/>
      <c r="BV12" s="69"/>
      <c r="BW12" s="69"/>
      <c r="BX12" s="3"/>
      <c r="BY12" s="3"/>
      <c r="BZ12" s="3"/>
      <c r="CA12" s="3"/>
      <c r="CB12" s="3"/>
      <c r="CC12" s="3"/>
      <c r="CD12" s="3"/>
      <c r="CE12" s="3"/>
      <c r="CF12" s="3"/>
      <c r="CG12" s="120"/>
      <c r="CJ12" s="128"/>
      <c r="CM12" s="128"/>
      <c r="CN12" s="128"/>
      <c r="CO12" s="128"/>
    </row>
    <row r="13" spans="2:108" ht="14.25" customHeight="1">
      <c r="B13" s="119"/>
      <c r="C13" s="137">
        <f>IF(D13="vissés",0,$Q$35)</f>
        <v>3</v>
      </c>
      <c r="D13" s="152" t="s">
        <v>65</v>
      </c>
      <c r="E13" s="172"/>
      <c r="F13" s="172"/>
      <c r="G13" s="172"/>
      <c r="H13" s="172"/>
      <c r="I13" s="172"/>
      <c r="J13" s="172"/>
      <c r="K13" s="172"/>
      <c r="L13" s="137">
        <f>IFERROR(VLOOKUP(D13,C70:D75,2,FALSE),2)</f>
        <v>2</v>
      </c>
      <c r="M13" s="3"/>
      <c r="N13" s="79"/>
      <c r="O13" s="72"/>
      <c r="P13" s="72"/>
      <c r="Q13" s="72"/>
      <c r="R13" s="72" t="s">
        <v>47</v>
      </c>
      <c r="S13" s="72"/>
      <c r="T13" s="72" t="s">
        <v>28</v>
      </c>
      <c r="U13" s="101"/>
      <c r="V13" s="101" t="s">
        <v>42</v>
      </c>
      <c r="W13" s="99"/>
      <c r="X13" s="152">
        <v>105</v>
      </c>
      <c r="Y13" s="153"/>
      <c r="Z13" s="101" t="s">
        <v>23</v>
      </c>
      <c r="AA13" s="101"/>
      <c r="AB13" s="101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80"/>
      <c r="AN13" s="72"/>
      <c r="AO13" s="94"/>
      <c r="AP13" s="7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73"/>
      <c r="BF13" s="3"/>
      <c r="BG13" s="3"/>
      <c r="BH13" s="3"/>
      <c r="BI13" s="3"/>
      <c r="BJ13" s="3"/>
      <c r="BK13" s="73"/>
      <c r="BL13" s="3"/>
      <c r="BM13" s="3"/>
      <c r="BN13" s="3"/>
      <c r="BO13" s="3"/>
      <c r="BP13" s="3"/>
      <c r="BQ13" s="3"/>
      <c r="BR13" s="73"/>
      <c r="BS13" s="3"/>
      <c r="BT13" s="3"/>
      <c r="BU13" s="73"/>
      <c r="BV13" s="69"/>
      <c r="BW13" s="69"/>
      <c r="BX13" s="3"/>
      <c r="BY13" s="3"/>
      <c r="BZ13" s="3"/>
      <c r="CA13" s="3"/>
      <c r="CB13" s="3"/>
      <c r="CC13" s="3"/>
      <c r="CD13" s="3"/>
      <c r="CE13" s="3"/>
      <c r="CF13" s="3"/>
      <c r="CG13" s="120"/>
      <c r="CJ13" s="128"/>
      <c r="CM13" s="128"/>
      <c r="CN13" s="128"/>
      <c r="CO13" s="128"/>
    </row>
    <row r="14" spans="2:108" ht="5.25" customHeight="1">
      <c r="B14" s="119"/>
      <c r="C14" s="137"/>
      <c r="D14" s="133"/>
      <c r="E14" s="133"/>
      <c r="F14" s="133"/>
      <c r="G14" s="133"/>
      <c r="H14" s="133"/>
      <c r="I14" s="133"/>
      <c r="J14" s="133"/>
      <c r="K14" s="133"/>
      <c r="L14" s="137"/>
      <c r="M14" s="3"/>
      <c r="N14" s="81"/>
      <c r="O14" s="74"/>
      <c r="P14" s="75"/>
      <c r="Q14" s="75"/>
      <c r="R14" s="75"/>
      <c r="S14" s="75"/>
      <c r="T14" s="75"/>
      <c r="U14" s="102"/>
      <c r="V14" s="102"/>
      <c r="W14" s="102"/>
      <c r="X14" s="102"/>
      <c r="Y14" s="102"/>
      <c r="Z14" s="102"/>
      <c r="AA14" s="102"/>
      <c r="AB14" s="102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  <c r="AN14" s="72"/>
      <c r="AO14" s="94"/>
      <c r="AP14" s="7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73"/>
      <c r="BF14" s="3"/>
      <c r="BG14" s="3"/>
      <c r="BH14" s="3"/>
      <c r="BI14" s="3"/>
      <c r="BJ14" s="3"/>
      <c r="BK14" s="73"/>
      <c r="BL14" s="3"/>
      <c r="BM14" s="3"/>
      <c r="BN14" s="3"/>
      <c r="BO14" s="3"/>
      <c r="BP14" s="3"/>
      <c r="BQ14" s="3"/>
      <c r="BR14" s="73"/>
      <c r="BS14" s="3"/>
      <c r="BT14" s="3"/>
      <c r="BU14" s="73"/>
      <c r="BV14" s="69"/>
      <c r="BW14" s="69"/>
      <c r="BX14" s="3"/>
      <c r="BY14" s="3"/>
      <c r="BZ14" s="3"/>
      <c r="CA14" s="3"/>
      <c r="CB14" s="3"/>
      <c r="CC14" s="3"/>
      <c r="CD14" s="3"/>
      <c r="CE14" s="3"/>
      <c r="CF14" s="3"/>
      <c r="CG14" s="120"/>
      <c r="CJ14" s="128"/>
      <c r="CK14" s="127"/>
      <c r="CL14" s="127"/>
      <c r="CM14" s="128"/>
      <c r="CN14" s="128"/>
      <c r="CO14" s="128"/>
    </row>
    <row r="15" spans="2:108" ht="5.25" customHeight="1">
      <c r="B15" s="119"/>
      <c r="C15" s="138"/>
      <c r="D15" s="95"/>
      <c r="E15" s="95"/>
      <c r="F15" s="95"/>
      <c r="G15" s="95"/>
      <c r="H15" s="95"/>
      <c r="I15" s="95"/>
      <c r="J15" s="95"/>
      <c r="K15" s="95"/>
      <c r="L15" s="138"/>
      <c r="M15" s="95"/>
      <c r="N15" s="139"/>
      <c r="O15" s="140"/>
      <c r="P15" s="141"/>
      <c r="Q15" s="141"/>
      <c r="R15" s="141"/>
      <c r="S15" s="141"/>
      <c r="T15" s="141"/>
      <c r="U15" s="141"/>
      <c r="V15" s="141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8"/>
      <c r="AN15" s="72"/>
      <c r="AO15" s="94"/>
      <c r="AP15" s="7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73"/>
      <c r="BF15" s="3"/>
      <c r="BG15" s="3"/>
      <c r="BH15" s="3"/>
      <c r="BI15" s="3"/>
      <c r="BJ15" s="3"/>
      <c r="BK15" s="73"/>
      <c r="BL15" s="3"/>
      <c r="BM15" s="3"/>
      <c r="BN15" s="3"/>
      <c r="BO15" s="3"/>
      <c r="BP15" s="3"/>
      <c r="BQ15" s="3"/>
      <c r="BR15" s="73"/>
      <c r="BS15" s="3"/>
      <c r="BT15" s="3"/>
      <c r="BU15" s="73"/>
      <c r="BV15" s="69"/>
      <c r="BW15" s="69"/>
      <c r="BX15" s="3"/>
      <c r="BY15" s="3"/>
      <c r="BZ15" s="3"/>
      <c r="CA15" s="3"/>
      <c r="CB15" s="3"/>
      <c r="CC15" s="3"/>
      <c r="CD15" s="3"/>
      <c r="CE15" s="3"/>
      <c r="CF15" s="3"/>
      <c r="CG15" s="120"/>
      <c r="CK15" s="127"/>
      <c r="CL15" s="127"/>
    </row>
    <row r="16" spans="2:108" ht="5.25" customHeight="1">
      <c r="B16" s="119"/>
      <c r="C16" s="138"/>
      <c r="D16" s="95"/>
      <c r="E16" s="95"/>
      <c r="F16" s="95"/>
      <c r="G16" s="95"/>
      <c r="H16" s="95"/>
      <c r="I16" s="95"/>
      <c r="J16" s="95"/>
      <c r="K16" s="95"/>
      <c r="L16" s="138"/>
      <c r="M16" s="95"/>
      <c r="N16" s="139"/>
      <c r="O16" s="141"/>
      <c r="P16" s="141"/>
      <c r="Q16" s="141"/>
      <c r="R16" s="141"/>
      <c r="S16" s="141"/>
      <c r="T16" s="141"/>
      <c r="U16" s="141"/>
      <c r="V16" s="141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80"/>
      <c r="AN16" s="72"/>
      <c r="AO16" s="94"/>
      <c r="AP16" s="7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73"/>
      <c r="BI16" s="3"/>
      <c r="BJ16" s="3"/>
      <c r="BK16" s="73"/>
      <c r="BL16" s="3"/>
      <c r="BM16" s="3"/>
      <c r="BN16" s="3"/>
      <c r="BO16" s="3"/>
      <c r="BP16" s="3"/>
      <c r="BQ16" s="3"/>
      <c r="BR16" s="73"/>
      <c r="BS16" s="3"/>
      <c r="BT16" s="3"/>
      <c r="BU16" s="73"/>
      <c r="BV16" s="69"/>
      <c r="BW16" s="69"/>
      <c r="BX16" s="3"/>
      <c r="BY16" s="3"/>
      <c r="BZ16" s="3"/>
      <c r="CA16" s="3"/>
      <c r="CB16" s="3"/>
      <c r="CC16" s="3"/>
      <c r="CD16" s="3"/>
      <c r="CE16" s="3"/>
      <c r="CF16" s="3"/>
      <c r="CG16" s="120"/>
      <c r="CK16" s="127"/>
      <c r="CL16" s="127"/>
    </row>
    <row r="17" spans="2:85" ht="5.25" customHeight="1">
      <c r="B17" s="119"/>
      <c r="C17" s="137"/>
      <c r="D17" s="133"/>
      <c r="E17" s="133"/>
      <c r="F17" s="133"/>
      <c r="G17" s="133"/>
      <c r="H17" s="133"/>
      <c r="I17" s="133"/>
      <c r="J17" s="133"/>
      <c r="K17" s="133"/>
      <c r="L17" s="137"/>
      <c r="M17" s="3"/>
      <c r="N17" s="81"/>
      <c r="O17" s="72"/>
      <c r="P17" s="72"/>
      <c r="Q17" s="72"/>
      <c r="R17" s="72"/>
      <c r="S17" s="72"/>
      <c r="T17" s="72"/>
      <c r="U17" s="101"/>
      <c r="V17" s="101"/>
      <c r="W17" s="101"/>
      <c r="X17" s="101"/>
      <c r="Y17" s="101"/>
      <c r="Z17" s="101"/>
      <c r="AA17" s="101"/>
      <c r="AB17" s="101"/>
      <c r="AC17" s="72"/>
      <c r="AD17" s="72"/>
      <c r="AE17" s="72"/>
      <c r="AF17" s="72"/>
      <c r="AG17" s="72"/>
      <c r="AH17" s="72"/>
      <c r="AI17" s="72"/>
      <c r="AJ17" s="72"/>
      <c r="AK17" s="72"/>
      <c r="AL17" s="80"/>
      <c r="AM17" s="80"/>
      <c r="AN17" s="72"/>
      <c r="AO17" s="94"/>
      <c r="AP17" s="7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73"/>
      <c r="BS17" s="3"/>
      <c r="BT17" s="3"/>
      <c r="BU17" s="73"/>
      <c r="BV17" s="69"/>
      <c r="BW17" s="69"/>
      <c r="BX17" s="3"/>
      <c r="BY17" s="3"/>
      <c r="BZ17" s="3"/>
      <c r="CA17" s="3"/>
      <c r="CB17" s="3"/>
      <c r="CC17" s="3"/>
      <c r="CD17" s="3"/>
      <c r="CE17" s="3"/>
      <c r="CF17" s="3"/>
      <c r="CG17" s="120"/>
    </row>
    <row r="18" spans="2:85" ht="12" customHeight="1">
      <c r="B18" s="119"/>
      <c r="C18" s="137">
        <f>IF(D18="vissés",0,$Q$35)</f>
        <v>3</v>
      </c>
      <c r="D18" s="152" t="s">
        <v>65</v>
      </c>
      <c r="E18" s="172"/>
      <c r="F18" s="172"/>
      <c r="G18" s="172"/>
      <c r="H18" s="172"/>
      <c r="I18" s="172"/>
      <c r="J18" s="172"/>
      <c r="K18" s="172"/>
      <c r="L18" s="137">
        <f>IFERROR(VLOOKUP(D18,C70:D75,2,FALSE),2)</f>
        <v>2</v>
      </c>
      <c r="M18" s="3"/>
      <c r="N18" s="81"/>
      <c r="O18" s="72"/>
      <c r="P18" s="72"/>
      <c r="Q18" s="72"/>
      <c r="R18" s="72" t="s">
        <v>46</v>
      </c>
      <c r="S18" s="72"/>
      <c r="T18" s="72" t="s">
        <v>28</v>
      </c>
      <c r="U18" s="101"/>
      <c r="V18" s="101" t="s">
        <v>43</v>
      </c>
      <c r="W18" s="99"/>
      <c r="X18" s="152">
        <v>100</v>
      </c>
      <c r="Y18" s="153"/>
      <c r="Z18" s="101" t="s">
        <v>23</v>
      </c>
      <c r="AA18" s="101"/>
      <c r="AB18" s="101"/>
      <c r="AC18" s="72"/>
      <c r="AD18" s="72"/>
      <c r="AE18" s="72"/>
      <c r="AF18" s="72"/>
      <c r="AG18" s="72"/>
      <c r="AH18" s="72"/>
      <c r="AI18" s="72"/>
      <c r="AJ18" s="72"/>
      <c r="AK18" s="72"/>
      <c r="AL18" s="80"/>
      <c r="AM18" s="80"/>
      <c r="AN18" s="72"/>
      <c r="AO18" s="94"/>
      <c r="AP18" s="7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120"/>
    </row>
    <row r="19" spans="2:85" ht="5.25" customHeight="1">
      <c r="B19" s="119"/>
      <c r="C19" s="137"/>
      <c r="D19" s="133"/>
      <c r="E19" s="133"/>
      <c r="F19" s="133"/>
      <c r="G19" s="133"/>
      <c r="H19" s="133"/>
      <c r="I19" s="133"/>
      <c r="J19" s="133"/>
      <c r="K19" s="133"/>
      <c r="L19" s="137"/>
      <c r="M19" s="3"/>
      <c r="N19" s="81"/>
      <c r="O19" s="74"/>
      <c r="P19" s="75"/>
      <c r="Q19" s="75"/>
      <c r="R19" s="75"/>
      <c r="S19" s="75"/>
      <c r="T19" s="75"/>
      <c r="U19" s="102"/>
      <c r="V19" s="102"/>
      <c r="W19" s="102"/>
      <c r="X19" s="102"/>
      <c r="Y19" s="102"/>
      <c r="Z19" s="102"/>
      <c r="AA19" s="102"/>
      <c r="AB19" s="102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80"/>
      <c r="AN19" s="72"/>
      <c r="AO19" s="94"/>
      <c r="AP19" s="7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120"/>
    </row>
    <row r="20" spans="2:85" ht="5.25" customHeight="1">
      <c r="B20" s="119"/>
      <c r="C20" s="138"/>
      <c r="D20" s="95"/>
      <c r="E20" s="95"/>
      <c r="F20" s="95"/>
      <c r="G20" s="95"/>
      <c r="H20" s="95"/>
      <c r="I20" s="95"/>
      <c r="J20" s="95"/>
      <c r="K20" s="95"/>
      <c r="L20" s="138"/>
      <c r="M20" s="95"/>
      <c r="N20" s="139"/>
      <c r="O20" s="140"/>
      <c r="P20" s="141"/>
      <c r="Q20" s="95"/>
      <c r="R20" s="141"/>
      <c r="S20" s="141"/>
      <c r="T20" s="141"/>
      <c r="U20" s="141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8"/>
      <c r="AM20" s="80"/>
      <c r="AN20" s="72"/>
      <c r="AO20" s="94"/>
      <c r="AP20" s="7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120"/>
    </row>
    <row r="21" spans="2:85" ht="5.25" customHeight="1">
      <c r="B21" s="119"/>
      <c r="C21" s="138"/>
      <c r="D21" s="95"/>
      <c r="E21" s="95"/>
      <c r="F21" s="95"/>
      <c r="G21" s="95"/>
      <c r="H21" s="95"/>
      <c r="I21" s="95"/>
      <c r="J21" s="95"/>
      <c r="K21" s="95"/>
      <c r="L21" s="138"/>
      <c r="M21" s="95"/>
      <c r="N21" s="139"/>
      <c r="O21" s="141"/>
      <c r="P21" s="141"/>
      <c r="Q21" s="95"/>
      <c r="R21" s="141"/>
      <c r="S21" s="141"/>
      <c r="T21" s="141"/>
      <c r="U21" s="14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80"/>
      <c r="AM21" s="80"/>
      <c r="AN21" s="72"/>
      <c r="AO21" s="94"/>
      <c r="AP21" s="7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120"/>
    </row>
    <row r="22" spans="2:85" ht="5.25" customHeight="1">
      <c r="B22" s="119"/>
      <c r="C22" s="137"/>
      <c r="D22" s="133"/>
      <c r="E22" s="133"/>
      <c r="F22" s="133"/>
      <c r="G22" s="133"/>
      <c r="H22" s="133"/>
      <c r="I22" s="133"/>
      <c r="J22" s="133"/>
      <c r="K22" s="133"/>
      <c r="L22" s="137"/>
      <c r="M22" s="3"/>
      <c r="N22" s="81"/>
      <c r="O22" s="72"/>
      <c r="P22" s="72"/>
      <c r="Q22" s="3"/>
      <c r="R22" s="72"/>
      <c r="S22" s="72"/>
      <c r="T22" s="72"/>
      <c r="U22" s="101"/>
      <c r="V22" s="101"/>
      <c r="W22" s="101"/>
      <c r="X22" s="101"/>
      <c r="Y22" s="101"/>
      <c r="Z22" s="101"/>
      <c r="AA22" s="101"/>
      <c r="AB22" s="101"/>
      <c r="AC22" s="72"/>
      <c r="AD22" s="72"/>
      <c r="AE22" s="72"/>
      <c r="AF22" s="72"/>
      <c r="AG22" s="72"/>
      <c r="AH22" s="72"/>
      <c r="AI22" s="72"/>
      <c r="AJ22" s="72"/>
      <c r="AK22" s="72"/>
      <c r="AL22" s="80"/>
      <c r="AM22" s="80"/>
      <c r="AN22" s="72"/>
      <c r="AO22" s="94"/>
      <c r="AP22" s="7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120"/>
    </row>
    <row r="23" spans="2:85" ht="14.25" customHeight="1">
      <c r="B23" s="119"/>
      <c r="C23" s="137">
        <f>IF(D23="vissés",0,$Q$35)</f>
        <v>3</v>
      </c>
      <c r="D23" s="152" t="s">
        <v>65</v>
      </c>
      <c r="E23" s="172"/>
      <c r="F23" s="172"/>
      <c r="G23" s="172"/>
      <c r="H23" s="172"/>
      <c r="I23" s="172"/>
      <c r="J23" s="172"/>
      <c r="K23" s="172"/>
      <c r="L23" s="137">
        <f>IFERROR(VLOOKUP(D23,C70:D75,2,FALSE),2)</f>
        <v>2</v>
      </c>
      <c r="M23" s="3"/>
      <c r="N23" s="81"/>
      <c r="O23" s="72"/>
      <c r="P23" s="72"/>
      <c r="Q23" s="72"/>
      <c r="R23" s="72" t="s">
        <v>45</v>
      </c>
      <c r="S23" s="72"/>
      <c r="T23" s="72" t="s">
        <v>28</v>
      </c>
      <c r="U23" s="101"/>
      <c r="V23" s="101" t="s">
        <v>41</v>
      </c>
      <c r="W23" s="99"/>
      <c r="X23" s="152">
        <v>95</v>
      </c>
      <c r="Y23" s="153"/>
      <c r="Z23" s="101" t="s">
        <v>23</v>
      </c>
      <c r="AA23" s="101"/>
      <c r="AB23" s="101"/>
      <c r="AC23" s="72"/>
      <c r="AD23" s="72"/>
      <c r="AE23" s="72"/>
      <c r="AF23" s="72"/>
      <c r="AG23" s="72"/>
      <c r="AH23" s="72"/>
      <c r="AI23" s="72"/>
      <c r="AJ23" s="72"/>
      <c r="AK23" s="72"/>
      <c r="AL23" s="81"/>
      <c r="AM23" s="80"/>
      <c r="AN23" s="72"/>
      <c r="AO23" s="94"/>
      <c r="AP23" s="7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120"/>
    </row>
    <row r="24" spans="2:85" ht="5.25" customHeight="1">
      <c r="B24" s="119"/>
      <c r="C24" s="133"/>
      <c r="D24" s="133"/>
      <c r="E24" s="133"/>
      <c r="F24" s="133"/>
      <c r="G24" s="133"/>
      <c r="H24" s="133"/>
      <c r="I24" s="133"/>
      <c r="J24" s="133"/>
      <c r="K24" s="133"/>
      <c r="L24" s="137"/>
      <c r="M24" s="3"/>
      <c r="N24" s="81"/>
      <c r="O24" s="74"/>
      <c r="P24" s="75"/>
      <c r="Q24" s="75"/>
      <c r="R24" s="75"/>
      <c r="S24" s="75"/>
      <c r="T24" s="75"/>
      <c r="U24" s="102"/>
      <c r="V24" s="102"/>
      <c r="W24" s="102"/>
      <c r="X24" s="102"/>
      <c r="Y24" s="102"/>
      <c r="Z24" s="102"/>
      <c r="AA24" s="102"/>
      <c r="AB24" s="102"/>
      <c r="AC24" s="75"/>
      <c r="AD24" s="75"/>
      <c r="AE24" s="75"/>
      <c r="AF24" s="75"/>
      <c r="AG24" s="75"/>
      <c r="AH24" s="75"/>
      <c r="AI24" s="75"/>
      <c r="AJ24" s="75"/>
      <c r="AK24" s="76"/>
      <c r="AL24" s="80"/>
      <c r="AM24" s="80"/>
      <c r="AN24" s="72"/>
      <c r="AO24" s="94"/>
      <c r="AP24" s="7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120"/>
    </row>
    <row r="25" spans="2:85" ht="5.25" customHeight="1">
      <c r="B25" s="142"/>
      <c r="C25" s="95"/>
      <c r="D25" s="95"/>
      <c r="E25" s="95"/>
      <c r="F25" s="95"/>
      <c r="G25" s="95"/>
      <c r="H25" s="95"/>
      <c r="I25" s="95"/>
      <c r="J25" s="95"/>
      <c r="K25" s="95"/>
      <c r="L25" s="138"/>
      <c r="M25" s="95"/>
      <c r="N25" s="139"/>
      <c r="O25" s="140"/>
      <c r="P25" s="141"/>
      <c r="Q25" s="3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8"/>
      <c r="AL25" s="80"/>
      <c r="AM25" s="80"/>
      <c r="AN25" s="72"/>
      <c r="AO25" s="94"/>
      <c r="AP25" s="7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120"/>
    </row>
    <row r="26" spans="2:85" ht="5.25" customHeight="1">
      <c r="B26" s="142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39"/>
      <c r="O26" s="141"/>
      <c r="P26" s="141"/>
      <c r="Q26" s="3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80"/>
      <c r="AL26" s="80"/>
      <c r="AM26" s="80"/>
      <c r="AN26" s="72"/>
      <c r="AO26" s="94"/>
      <c r="AP26" s="73"/>
      <c r="AQ26" s="3"/>
      <c r="AR26" s="3"/>
      <c r="AS26" s="3"/>
      <c r="AT26" s="3"/>
      <c r="AU26" s="3"/>
      <c r="AV26" s="3"/>
      <c r="AW26" s="3"/>
      <c r="AX26" s="3"/>
      <c r="AY26" s="7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177" t="s">
        <v>10</v>
      </c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94"/>
      <c r="CF26" s="3"/>
      <c r="CG26" s="120"/>
    </row>
    <row r="27" spans="2:85" ht="9.75" customHeight="1">
      <c r="B27" s="119"/>
      <c r="C27" s="3"/>
      <c r="D27" s="3"/>
      <c r="E27" s="134"/>
      <c r="F27" s="134"/>
      <c r="G27" s="134"/>
      <c r="H27" s="3"/>
      <c r="I27" s="3"/>
      <c r="J27" s="3"/>
      <c r="K27" s="3"/>
      <c r="L27" s="3"/>
      <c r="M27" s="3"/>
      <c r="N27" s="8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80"/>
      <c r="AL27" s="80"/>
      <c r="AM27" s="80"/>
      <c r="AN27" s="72"/>
      <c r="AO27" s="94"/>
      <c r="AP27" s="73"/>
      <c r="AQ27" s="3"/>
      <c r="AR27" s="3"/>
      <c r="AS27" s="3"/>
      <c r="AT27" s="3"/>
      <c r="AU27" s="3"/>
      <c r="AV27" s="3"/>
      <c r="AW27" s="3"/>
      <c r="AX27" s="3"/>
      <c r="AY27" s="7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17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94"/>
      <c r="CF27" s="3"/>
      <c r="CG27" s="120"/>
    </row>
    <row r="28" spans="2:85" ht="3.75" customHeight="1">
      <c r="B28" s="119"/>
      <c r="C28" s="3"/>
      <c r="D28" s="3"/>
      <c r="E28" s="134"/>
      <c r="F28" s="134"/>
      <c r="G28" s="134"/>
      <c r="H28" s="3"/>
      <c r="I28" s="3"/>
      <c r="J28" s="3"/>
      <c r="K28" s="3"/>
      <c r="L28" s="3"/>
      <c r="M28" s="3"/>
      <c r="N28" s="81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82"/>
      <c r="AM28" s="82"/>
      <c r="AN28" s="72"/>
      <c r="AO28" s="94"/>
      <c r="AP28" s="73"/>
      <c r="AQ28" s="3"/>
      <c r="AR28" s="3"/>
      <c r="AS28" s="3"/>
      <c r="AT28" s="3"/>
      <c r="AU28" s="3"/>
      <c r="AV28" s="3"/>
      <c r="AW28" s="3"/>
      <c r="AX28" s="3"/>
      <c r="AY28" s="7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94"/>
      <c r="CF28" s="3"/>
      <c r="CG28" s="120"/>
    </row>
    <row r="29" spans="2:85" ht="2.25" customHeight="1" thickBot="1">
      <c r="B29" s="119"/>
      <c r="C29" s="3"/>
      <c r="D29" s="3"/>
      <c r="E29" s="134"/>
      <c r="F29" s="134"/>
      <c r="G29" s="134"/>
      <c r="H29" s="3"/>
      <c r="I29" s="3"/>
      <c r="J29" s="122"/>
      <c r="K29" s="122"/>
      <c r="L29" s="122"/>
      <c r="M29" s="12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123"/>
      <c r="AQ29" s="3"/>
      <c r="AR29" s="3"/>
      <c r="AS29" s="3"/>
      <c r="AT29" s="3"/>
      <c r="AU29" s="3"/>
      <c r="AV29" s="3"/>
      <c r="AW29" s="3"/>
      <c r="AX29" s="3"/>
      <c r="AY29" s="7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94"/>
      <c r="CF29" s="3"/>
      <c r="CG29" s="120"/>
    </row>
    <row r="30" spans="2:85" ht="6" customHeight="1" thickTop="1" thickBot="1">
      <c r="B30" s="119"/>
      <c r="C30" s="3"/>
      <c r="D30" s="3"/>
      <c r="E30" s="134"/>
      <c r="F30" s="134"/>
      <c r="G30" s="134"/>
      <c r="H30" s="3"/>
      <c r="I30" s="3"/>
      <c r="J30" s="3"/>
      <c r="K30" s="84"/>
      <c r="L30" s="3"/>
      <c r="M30" s="3"/>
      <c r="N30" s="85"/>
      <c r="O30" s="86"/>
      <c r="P30" s="86"/>
      <c r="Q30" s="72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  <c r="AQ30" s="88"/>
      <c r="AR30" s="89"/>
      <c r="AS30" s="3"/>
      <c r="AT30" s="3"/>
      <c r="AU30" s="3"/>
      <c r="AV30" s="3"/>
      <c r="AW30" s="3"/>
      <c r="AX30" s="3"/>
      <c r="AY30" s="7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177" t="s">
        <v>9</v>
      </c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94"/>
      <c r="CF30" s="3"/>
      <c r="CG30" s="120"/>
    </row>
    <row r="31" spans="2:85" ht="6" customHeight="1" thickTop="1">
      <c r="B31" s="119"/>
      <c r="C31" s="3"/>
      <c r="D31" s="3"/>
      <c r="E31" s="134"/>
      <c r="F31" s="134"/>
      <c r="G31" s="134"/>
      <c r="H31" s="3"/>
      <c r="I31" s="3"/>
      <c r="J31" s="3"/>
      <c r="K31" s="3"/>
      <c r="L31" s="3"/>
      <c r="M31" s="3"/>
      <c r="N31" s="90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2"/>
      <c r="AP31" s="3"/>
      <c r="AQ31" s="3"/>
      <c r="AR31" s="3"/>
      <c r="AS31" s="3"/>
      <c r="AT31" s="3"/>
      <c r="AU31" s="3"/>
      <c r="AV31" s="3"/>
      <c r="AW31" s="3"/>
      <c r="AX31" s="3"/>
      <c r="AY31" s="7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7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94"/>
      <c r="CF31" s="3"/>
      <c r="CG31" s="120"/>
    </row>
    <row r="32" spans="2:85" ht="9.75" customHeight="1">
      <c r="B32" s="119"/>
      <c r="C32" s="3"/>
      <c r="D32" s="3"/>
      <c r="E32" s="134"/>
      <c r="F32" s="134"/>
      <c r="G32" s="1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73"/>
      <c r="AZ32" s="3"/>
      <c r="BA32" s="3"/>
      <c r="BB32" s="7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77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94"/>
      <c r="CC32" s="3"/>
      <c r="CD32" s="3"/>
      <c r="CE32" s="94"/>
      <c r="CF32" s="3"/>
      <c r="CG32" s="120"/>
    </row>
    <row r="33" spans="2:111" ht="5.25" customHeight="1">
      <c r="B33" s="119"/>
      <c r="C33" s="3"/>
      <c r="D33" s="3"/>
      <c r="E33" s="134"/>
      <c r="F33" s="134"/>
      <c r="G33" s="13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73"/>
      <c r="AZ33" s="3"/>
      <c r="BA33" s="3"/>
      <c r="BB33" s="7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94"/>
      <c r="CC33" s="3"/>
      <c r="CD33" s="3"/>
      <c r="CE33" s="94"/>
      <c r="CF33" s="3"/>
      <c r="CG33" s="120"/>
    </row>
    <row r="34" spans="2:111" ht="5.25" customHeight="1">
      <c r="B34" s="119"/>
      <c r="C34" s="3"/>
      <c r="D34" s="3"/>
      <c r="E34" s="134"/>
      <c r="F34" s="134"/>
      <c r="G34" s="134"/>
      <c r="H34" s="3"/>
      <c r="I34" s="3"/>
      <c r="J34" s="3"/>
      <c r="K34" s="3"/>
      <c r="L34" s="3"/>
      <c r="M34" s="3"/>
      <c r="N34" s="3"/>
      <c r="O34" s="101"/>
      <c r="P34" s="101"/>
      <c r="Q34" s="101"/>
      <c r="R34" s="101"/>
      <c r="S34" s="101"/>
      <c r="T34" s="10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73"/>
      <c r="AZ34" s="3"/>
      <c r="BA34" s="3"/>
      <c r="BB34" s="7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94"/>
      <c r="CC34" s="3"/>
      <c r="CD34" s="3"/>
      <c r="CE34" s="94"/>
      <c r="CF34" s="3"/>
      <c r="CG34" s="120"/>
    </row>
    <row r="35" spans="2:111" ht="12.75" customHeight="1">
      <c r="B35" s="119"/>
      <c r="C35" s="3"/>
      <c r="D35" s="3"/>
      <c r="E35" s="134"/>
      <c r="F35" s="134"/>
      <c r="G35" s="134"/>
      <c r="H35" s="3"/>
      <c r="I35" s="3"/>
      <c r="J35" s="3"/>
      <c r="K35" s="3"/>
      <c r="L35" s="3"/>
      <c r="M35" s="3"/>
      <c r="N35" s="3"/>
      <c r="O35" s="101" t="s">
        <v>48</v>
      </c>
      <c r="P35" s="99"/>
      <c r="Q35" s="152">
        <v>3</v>
      </c>
      <c r="R35" s="153"/>
      <c r="S35" s="101" t="s">
        <v>23</v>
      </c>
      <c r="T35" s="101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73"/>
      <c r="AZ35" s="3"/>
      <c r="BA35" s="3"/>
      <c r="BB35" s="7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94"/>
      <c r="CC35" s="3"/>
      <c r="CD35" s="3"/>
      <c r="CE35" s="94"/>
      <c r="CF35" s="3"/>
      <c r="CG35" s="120"/>
    </row>
    <row r="36" spans="2:111" ht="3.75" customHeight="1">
      <c r="B36" s="119"/>
      <c r="C36" s="3"/>
      <c r="D36" s="3"/>
      <c r="E36" s="134"/>
      <c r="F36" s="134"/>
      <c r="G36" s="134"/>
      <c r="H36" s="3"/>
      <c r="I36" s="3"/>
      <c r="J36" s="3"/>
      <c r="K36" s="3"/>
      <c r="L36" s="3"/>
      <c r="M36" s="3"/>
      <c r="N36" s="3"/>
      <c r="O36" s="99"/>
      <c r="P36" s="99"/>
      <c r="Q36" s="99"/>
      <c r="R36" s="99"/>
      <c r="S36" s="99"/>
      <c r="T36" s="99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73"/>
      <c r="AZ36" s="3"/>
      <c r="BA36" s="3"/>
      <c r="BB36" s="7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94"/>
      <c r="CC36" s="3"/>
      <c r="CD36" s="3"/>
      <c r="CE36" s="94"/>
      <c r="CF36" s="3"/>
      <c r="CG36" s="120"/>
    </row>
    <row r="37" spans="2:111" ht="3.75" customHeight="1">
      <c r="B37" s="119"/>
      <c r="C37" s="3"/>
      <c r="D37" s="3"/>
      <c r="E37" s="134"/>
      <c r="F37" s="134"/>
      <c r="G37" s="1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73"/>
      <c r="AZ37" s="3"/>
      <c r="BA37" s="3"/>
      <c r="BB37" s="7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94"/>
      <c r="CC37" s="3"/>
      <c r="CD37" s="3"/>
      <c r="CE37" s="94"/>
      <c r="CF37" s="3"/>
      <c r="CG37" s="120"/>
    </row>
    <row r="38" spans="2:111" ht="12.75" customHeight="1">
      <c r="B38" s="119"/>
      <c r="C38" s="3"/>
      <c r="D38" s="3"/>
      <c r="E38" s="134"/>
      <c r="F38" s="134"/>
      <c r="G38" s="134"/>
      <c r="H38" s="3"/>
      <c r="I38" s="3"/>
      <c r="J38" s="3"/>
      <c r="K38" s="3"/>
      <c r="L38" s="3"/>
      <c r="M38" s="3"/>
      <c r="N38" s="3"/>
      <c r="O38" s="3"/>
      <c r="P38" s="3"/>
      <c r="Q38" s="13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120"/>
      <c r="CI38" s="3"/>
    </row>
    <row r="39" spans="2:111" ht="13.5" customHeight="1">
      <c r="B39" s="119"/>
      <c r="C39" s="3"/>
      <c r="D39" s="3"/>
      <c r="E39" s="134"/>
      <c r="F39" s="134"/>
      <c r="G39" s="1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120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G39" s="3"/>
    </row>
    <row r="40" spans="2:111" ht="12.75" customHeight="1">
      <c r="B40" s="119"/>
      <c r="C40" s="176" t="s">
        <v>68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3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/>
      <c r="AQ40" s="3"/>
      <c r="AR40" s="3"/>
      <c r="AS40" s="3"/>
      <c r="AT40" s="3"/>
      <c r="AU40" s="3"/>
      <c r="AV40" s="3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3"/>
      <c r="CG40" s="120"/>
    </row>
    <row r="41" spans="2:111" ht="12.75" customHeight="1">
      <c r="B41" s="119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3"/>
      <c r="Y41" s="73"/>
      <c r="Z41" s="149" t="s">
        <v>51</v>
      </c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1"/>
      <c r="AO41" s="94"/>
      <c r="AQ41" s="3"/>
      <c r="AR41" s="3"/>
      <c r="AS41" s="3"/>
      <c r="AT41" s="3"/>
      <c r="AU41" s="3"/>
      <c r="AV41" s="3"/>
      <c r="AW41" s="99"/>
      <c r="AX41" s="163" t="s">
        <v>49</v>
      </c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5"/>
      <c r="CE41" s="99"/>
      <c r="CF41" s="3"/>
      <c r="CG41" s="120"/>
    </row>
    <row r="42" spans="2:111" ht="12.75" customHeight="1">
      <c r="B42" s="119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3"/>
      <c r="Y42" s="7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O42" s="94"/>
      <c r="AQ42" s="3"/>
      <c r="AR42" s="3"/>
      <c r="AS42" s="3"/>
      <c r="AT42" s="3"/>
      <c r="AU42" s="3"/>
      <c r="AV42" s="3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3"/>
      <c r="CG42" s="120"/>
    </row>
    <row r="43" spans="2:111" ht="12.75" customHeight="1">
      <c r="B43" s="119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3"/>
      <c r="Y43" s="73"/>
      <c r="Z43" s="3" t="s">
        <v>6</v>
      </c>
      <c r="AA43" s="3"/>
      <c r="AB43" s="70" t="s">
        <v>20</v>
      </c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98"/>
      <c r="AO43" s="94"/>
      <c r="AQ43" s="3"/>
      <c r="AR43" s="3"/>
      <c r="AS43" s="3"/>
      <c r="AT43" s="3"/>
      <c r="AU43" s="3"/>
      <c r="AV43" s="3"/>
      <c r="AW43" s="99"/>
      <c r="AX43" s="103"/>
      <c r="AY43" s="161" t="s">
        <v>45</v>
      </c>
      <c r="AZ43" s="161"/>
      <c r="BA43" s="161"/>
      <c r="BB43" s="161"/>
      <c r="BC43" s="161"/>
      <c r="BD43" s="161"/>
      <c r="BE43" s="161"/>
      <c r="BF43" s="161"/>
      <c r="BG43" s="104"/>
      <c r="BH43" s="99"/>
      <c r="BI43" s="160" t="s">
        <v>46</v>
      </c>
      <c r="BJ43" s="161"/>
      <c r="BK43" s="161"/>
      <c r="BL43" s="161"/>
      <c r="BM43" s="161"/>
      <c r="BN43" s="161"/>
      <c r="BO43" s="161"/>
      <c r="BP43" s="161"/>
      <c r="BQ43" s="161"/>
      <c r="BR43" s="162"/>
      <c r="BS43" s="100"/>
      <c r="BT43" s="160" t="s">
        <v>47</v>
      </c>
      <c r="BU43" s="161"/>
      <c r="BV43" s="161"/>
      <c r="BW43" s="161"/>
      <c r="BX43" s="161"/>
      <c r="BY43" s="161"/>
      <c r="BZ43" s="161"/>
      <c r="CA43" s="161"/>
      <c r="CB43" s="161"/>
      <c r="CC43" s="162"/>
      <c r="CD43" s="99"/>
      <c r="CE43" s="99"/>
      <c r="CG43" s="120"/>
    </row>
    <row r="44" spans="2:111" ht="12.75" customHeight="1">
      <c r="B44" s="11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4"/>
      <c r="X44" s="3"/>
      <c r="Y44" s="73"/>
      <c r="Z44" s="3" t="s">
        <v>19</v>
      </c>
      <c r="AA44" s="3"/>
      <c r="AB44" s="70" t="s">
        <v>21</v>
      </c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O44" s="94"/>
      <c r="AQ44" s="3"/>
      <c r="AR44" s="3"/>
      <c r="AS44" s="3"/>
      <c r="AT44" s="3"/>
      <c r="AU44" s="3"/>
      <c r="AV44" s="3"/>
      <c r="AW44" s="99"/>
      <c r="AX44" s="100"/>
      <c r="AY44" s="170" t="s">
        <v>9</v>
      </c>
      <c r="AZ44" s="170"/>
      <c r="BA44" s="99"/>
      <c r="BB44" s="148" t="s">
        <v>10</v>
      </c>
      <c r="BC44" s="148"/>
      <c r="BD44" s="99"/>
      <c r="BE44" s="148" t="s">
        <v>1</v>
      </c>
      <c r="BF44" s="148"/>
      <c r="BG44" s="106"/>
      <c r="BH44" s="99"/>
      <c r="BI44" s="100"/>
      <c r="BJ44" s="170" t="s">
        <v>9</v>
      </c>
      <c r="BK44" s="170"/>
      <c r="BL44" s="99"/>
      <c r="BM44" s="171" t="s">
        <v>10</v>
      </c>
      <c r="BN44" s="171"/>
      <c r="BO44" s="99"/>
      <c r="BP44" s="171" t="s">
        <v>1</v>
      </c>
      <c r="BQ44" s="171"/>
      <c r="BR44" s="106"/>
      <c r="BS44" s="100"/>
      <c r="BT44" s="100"/>
      <c r="BU44" s="170" t="s">
        <v>9</v>
      </c>
      <c r="BV44" s="170"/>
      <c r="BW44" s="99"/>
      <c r="BX44" s="171" t="s">
        <v>10</v>
      </c>
      <c r="BY44" s="171"/>
      <c r="BZ44" s="99"/>
      <c r="CA44" s="148" t="s">
        <v>1</v>
      </c>
      <c r="CB44" s="148"/>
      <c r="CC44" s="106"/>
      <c r="CD44" s="99"/>
      <c r="CE44" s="99"/>
      <c r="CG44" s="120"/>
    </row>
    <row r="45" spans="2:111" ht="12.75" customHeight="1">
      <c r="B45" s="119"/>
      <c r="C45" s="143" t="s">
        <v>69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3"/>
      <c r="Y45" s="73"/>
      <c r="Z45" s="3" t="s">
        <v>52</v>
      </c>
      <c r="AA45" s="3"/>
      <c r="AB45" s="70" t="str">
        <f>VLOOKUP(D13,C61:N62,2,FALSE)</f>
        <v>Trou sansows à l'érgot 1</v>
      </c>
      <c r="AC45" s="70"/>
      <c r="AD45" s="70"/>
      <c r="AE45" s="70"/>
      <c r="AF45" s="70"/>
      <c r="AG45" s="70"/>
      <c r="AH45" s="70"/>
      <c r="AI45" s="70"/>
      <c r="AJ45" s="70"/>
      <c r="AK45" s="98"/>
      <c r="AL45" s="98"/>
      <c r="AM45" s="98"/>
      <c r="AO45" s="94"/>
      <c r="AQ45" s="3"/>
      <c r="AR45" s="3"/>
      <c r="AS45" s="3"/>
      <c r="AT45" s="3"/>
      <c r="AU45" s="3"/>
      <c r="AV45" s="3"/>
      <c r="AW45" s="99"/>
      <c r="AX45" s="100"/>
      <c r="AY45" s="152">
        <v>54</v>
      </c>
      <c r="AZ45" s="153"/>
      <c r="BA45" s="99"/>
      <c r="BB45" s="168">
        <f>AY45+$BH$9</f>
        <v>56</v>
      </c>
      <c r="BC45" s="169"/>
      <c r="BD45" s="99"/>
      <c r="BE45" s="166">
        <f>IF(ISBLANK(X23),0,(($X$23-$BL$4/2)/($AY$45-$C$23))*L23)</f>
        <v>3.5686274509803924</v>
      </c>
      <c r="BF45" s="167"/>
      <c r="BG45" s="106"/>
      <c r="BH45" s="99"/>
      <c r="BI45" s="100"/>
      <c r="BJ45" s="152">
        <v>56</v>
      </c>
      <c r="BK45" s="153"/>
      <c r="BL45" s="99"/>
      <c r="BM45" s="168">
        <f>BJ45+$BH$9</f>
        <v>58</v>
      </c>
      <c r="BN45" s="169"/>
      <c r="BO45" s="110"/>
      <c r="BP45" s="166">
        <f>IF(ISBLANK(X18),0,(($X$18-$BL$4/2)/($BJ$45-$C$18))*L18)</f>
        <v>3.6226415094339623</v>
      </c>
      <c r="BQ45" s="167"/>
      <c r="BR45" s="106"/>
      <c r="BS45" s="100"/>
      <c r="BT45" s="100"/>
      <c r="BU45" s="152">
        <v>59</v>
      </c>
      <c r="BV45" s="153"/>
      <c r="BW45" s="99"/>
      <c r="BX45" s="168">
        <f>BU45+$BH$9</f>
        <v>61</v>
      </c>
      <c r="BY45" s="169"/>
      <c r="BZ45" s="99"/>
      <c r="CA45" s="166">
        <f>IF(ISBLANK(X13),0,(($X$13-$BL$4/2)/($BU$45-$C$13))*L13)</f>
        <v>3.6071428571428572</v>
      </c>
      <c r="CB45" s="167"/>
      <c r="CC45" s="106"/>
      <c r="CD45" s="99"/>
      <c r="CE45" s="99"/>
      <c r="CG45" s="120"/>
    </row>
    <row r="46" spans="2:111" ht="12.75" customHeight="1">
      <c r="B46" s="11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4"/>
      <c r="W46" s="133"/>
      <c r="X46" s="3"/>
      <c r="Y46" s="73"/>
      <c r="Z46" s="3" t="s">
        <v>43</v>
      </c>
      <c r="AA46" s="3"/>
      <c r="AB46" s="70" t="str">
        <f>VLOOKUP(D18,C63:N64,2,FALSE)</f>
        <v>Trou sansows à l'érgot 2</v>
      </c>
      <c r="AC46" s="70"/>
      <c r="AD46" s="70"/>
      <c r="AE46" s="70"/>
      <c r="AF46" s="70"/>
      <c r="AG46" s="70"/>
      <c r="AH46" s="70"/>
      <c r="AI46" s="70"/>
      <c r="AJ46" s="70"/>
      <c r="AK46" s="98"/>
      <c r="AL46" s="98"/>
      <c r="AM46" s="98"/>
      <c r="AO46" s="94"/>
      <c r="AQ46" s="3"/>
      <c r="AR46" s="3"/>
      <c r="AS46" s="3"/>
      <c r="AT46" s="3"/>
      <c r="AU46" s="3"/>
      <c r="AV46" s="3"/>
      <c r="AW46" s="99"/>
      <c r="AX46" s="107"/>
      <c r="AY46" s="108"/>
      <c r="AZ46" s="108"/>
      <c r="BA46" s="108"/>
      <c r="BB46" s="108"/>
      <c r="BC46" s="108"/>
      <c r="BD46" s="108"/>
      <c r="BE46" s="108"/>
      <c r="BF46" s="108"/>
      <c r="BG46" s="109"/>
      <c r="BH46" s="99"/>
      <c r="BI46" s="107"/>
      <c r="BJ46" s="108"/>
      <c r="BK46" s="108"/>
      <c r="BL46" s="108"/>
      <c r="BM46" s="108"/>
      <c r="BN46" s="108"/>
      <c r="BO46" s="108"/>
      <c r="BP46" s="108"/>
      <c r="BQ46" s="108"/>
      <c r="BR46" s="109"/>
      <c r="BS46" s="100"/>
      <c r="BT46" s="107"/>
      <c r="BU46" s="108"/>
      <c r="BV46" s="108"/>
      <c r="BW46" s="108"/>
      <c r="BX46" s="108"/>
      <c r="BY46" s="108"/>
      <c r="BZ46" s="108"/>
      <c r="CA46" s="108"/>
      <c r="CB46" s="108"/>
      <c r="CC46" s="109"/>
      <c r="CD46" s="99"/>
      <c r="CE46" s="99"/>
      <c r="CG46" s="120"/>
    </row>
    <row r="47" spans="2:111" ht="12.75" customHeight="1">
      <c r="B47" s="119"/>
      <c r="C47" s="145" t="s">
        <v>55</v>
      </c>
      <c r="D47" s="145"/>
      <c r="E47" s="145"/>
      <c r="F47" s="145"/>
      <c r="G47" s="145"/>
      <c r="H47" s="145"/>
      <c r="I47" s="145"/>
      <c r="J47" s="145"/>
      <c r="K47" s="145"/>
      <c r="L47" s="148" t="s">
        <v>28</v>
      </c>
      <c r="M47" s="148"/>
      <c r="N47" s="148"/>
      <c r="O47" s="144" t="s">
        <v>54</v>
      </c>
      <c r="P47" s="144"/>
      <c r="Q47" s="152" t="s">
        <v>53</v>
      </c>
      <c r="R47" s="153"/>
      <c r="S47" s="133"/>
      <c r="T47" s="133" t="s">
        <v>23</v>
      </c>
      <c r="U47" s="143"/>
      <c r="V47" s="133"/>
      <c r="W47" s="133"/>
      <c r="X47" s="3"/>
      <c r="Y47" s="73"/>
      <c r="Z47" s="3" t="s">
        <v>44</v>
      </c>
      <c r="AA47" s="3"/>
      <c r="AB47" s="70" t="str">
        <f>VLOOKUP(D23,C65:M66,2,FALSE)</f>
        <v>Trou sansows à l'érgot 3</v>
      </c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O47" s="94"/>
      <c r="AQ47" s="3"/>
      <c r="AR47" s="3"/>
      <c r="AS47" s="3"/>
      <c r="AT47" s="3"/>
      <c r="AU47" s="3"/>
      <c r="AV47" s="3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G47" s="120"/>
    </row>
    <row r="48" spans="2:111" ht="12.75" customHeight="1">
      <c r="B48" s="119"/>
      <c r="C48" s="13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6"/>
      <c r="O48" s="144"/>
      <c r="P48" s="144"/>
      <c r="Q48" s="144"/>
      <c r="R48" s="144"/>
      <c r="S48" s="144"/>
      <c r="T48" s="144"/>
      <c r="U48" s="144"/>
      <c r="V48" s="144"/>
      <c r="W48" s="133"/>
      <c r="X48" s="3"/>
      <c r="Y48" s="73"/>
      <c r="Z48" s="3" t="s">
        <v>2</v>
      </c>
      <c r="AA48" s="3"/>
      <c r="AB48" s="70" t="s">
        <v>25</v>
      </c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O48" s="94"/>
      <c r="AQ48" s="3"/>
      <c r="AR48" s="3"/>
      <c r="AS48" s="3"/>
      <c r="AT48" s="3"/>
      <c r="AU48" s="3"/>
      <c r="AV48" s="3"/>
      <c r="AW48" s="99"/>
      <c r="AX48" s="163" t="s">
        <v>50</v>
      </c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5"/>
      <c r="CE48" s="99"/>
      <c r="CG48" s="120"/>
    </row>
    <row r="49" spans="1:108" ht="12.75" customHeight="1">
      <c r="B49" s="119"/>
      <c r="C49" s="145" t="s">
        <v>56</v>
      </c>
      <c r="D49" s="145"/>
      <c r="E49" s="145"/>
      <c r="F49" s="145"/>
      <c r="G49" s="145"/>
      <c r="H49" s="145"/>
      <c r="I49" s="145"/>
      <c r="J49" s="145"/>
      <c r="K49" s="145"/>
      <c r="L49" s="148" t="s">
        <v>28</v>
      </c>
      <c r="M49" s="148"/>
      <c r="N49" s="148"/>
      <c r="O49" s="144" t="s">
        <v>54</v>
      </c>
      <c r="P49" s="144"/>
      <c r="Q49" s="166" t="s">
        <v>53</v>
      </c>
      <c r="R49" s="167"/>
      <c r="S49" s="133"/>
      <c r="T49" s="133" t="s">
        <v>23</v>
      </c>
      <c r="U49" s="133"/>
      <c r="V49" s="144"/>
      <c r="W49" s="133"/>
      <c r="X49" s="3"/>
      <c r="Y49" s="73"/>
      <c r="Z49" s="3" t="s">
        <v>13</v>
      </c>
      <c r="AA49" s="3"/>
      <c r="AB49" s="70" t="s">
        <v>24</v>
      </c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O49" s="94"/>
      <c r="AQ49" s="3"/>
      <c r="AR49" s="3"/>
      <c r="AS49" s="3"/>
      <c r="AT49" s="3"/>
      <c r="AU49" s="3"/>
      <c r="AV49" s="3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G49" s="120"/>
    </row>
    <row r="50" spans="1:108" ht="12.75" customHeight="1">
      <c r="B50" s="119"/>
      <c r="C50" s="13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6"/>
      <c r="O50" s="144"/>
      <c r="P50" s="144"/>
      <c r="Q50" s="144"/>
      <c r="R50" s="144"/>
      <c r="S50" s="144"/>
      <c r="T50" s="144"/>
      <c r="U50" s="144"/>
      <c r="V50" s="144"/>
      <c r="W50" s="133"/>
      <c r="X50" s="3"/>
      <c r="Y50" s="73"/>
      <c r="Z50" s="3" t="s">
        <v>10</v>
      </c>
      <c r="AA50" s="3"/>
      <c r="AB50" s="70" t="s">
        <v>26</v>
      </c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O50" s="94"/>
      <c r="AQ50" s="3"/>
      <c r="AR50" s="3"/>
      <c r="AS50" s="3"/>
      <c r="AT50" s="3"/>
      <c r="AU50" s="3"/>
      <c r="AV50" s="3"/>
      <c r="AW50" s="99"/>
      <c r="AX50" s="103"/>
      <c r="AY50" s="161" t="s">
        <v>45</v>
      </c>
      <c r="AZ50" s="161"/>
      <c r="BA50" s="161"/>
      <c r="BB50" s="161"/>
      <c r="BC50" s="161"/>
      <c r="BD50" s="161"/>
      <c r="BE50" s="161"/>
      <c r="BF50" s="161"/>
      <c r="BG50" s="104"/>
      <c r="BH50" s="99"/>
      <c r="BI50" s="160" t="s">
        <v>46</v>
      </c>
      <c r="BJ50" s="161"/>
      <c r="BK50" s="161"/>
      <c r="BL50" s="161"/>
      <c r="BM50" s="161"/>
      <c r="BN50" s="161"/>
      <c r="BO50" s="161"/>
      <c r="BP50" s="161"/>
      <c r="BQ50" s="161"/>
      <c r="BR50" s="162"/>
      <c r="BS50" s="100"/>
      <c r="BT50" s="160" t="s">
        <v>47</v>
      </c>
      <c r="BU50" s="161"/>
      <c r="BV50" s="161"/>
      <c r="BW50" s="161"/>
      <c r="BX50" s="161"/>
      <c r="BY50" s="161"/>
      <c r="BZ50" s="161"/>
      <c r="CA50" s="161"/>
      <c r="CB50" s="161"/>
      <c r="CC50" s="162"/>
      <c r="CD50" s="99"/>
      <c r="CE50" s="99"/>
      <c r="CG50" s="120"/>
    </row>
    <row r="51" spans="1:108" ht="12.75" customHeight="1">
      <c r="B51" s="119"/>
      <c r="C51" s="145" t="s">
        <v>57</v>
      </c>
      <c r="D51" s="145"/>
      <c r="E51" s="145"/>
      <c r="F51" s="145"/>
      <c r="G51" s="145"/>
      <c r="H51" s="145"/>
      <c r="I51" s="145"/>
      <c r="J51" s="145"/>
      <c r="K51" s="145"/>
      <c r="L51" s="148" t="s">
        <v>28</v>
      </c>
      <c r="M51" s="148"/>
      <c r="N51" s="148"/>
      <c r="O51" s="144" t="s">
        <v>54</v>
      </c>
      <c r="P51" s="144"/>
      <c r="Q51" s="174" t="s">
        <v>53</v>
      </c>
      <c r="R51" s="175"/>
      <c r="S51" s="133"/>
      <c r="T51" s="133" t="s">
        <v>23</v>
      </c>
      <c r="U51" s="133"/>
      <c r="V51" s="144"/>
      <c r="W51" s="133"/>
      <c r="X51" s="3"/>
      <c r="Y51" s="73"/>
      <c r="Z51" s="3" t="s">
        <v>9</v>
      </c>
      <c r="AA51" s="3"/>
      <c r="AB51" s="70" t="s">
        <v>15</v>
      </c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O51" s="94"/>
      <c r="AQ51" s="3"/>
      <c r="AR51" s="3"/>
      <c r="AS51" s="3"/>
      <c r="AT51" s="3"/>
      <c r="AU51" s="3"/>
      <c r="AV51" s="3"/>
      <c r="AW51" s="99"/>
      <c r="AX51" s="100"/>
      <c r="AY51" s="148" t="s">
        <v>9</v>
      </c>
      <c r="AZ51" s="148"/>
      <c r="BA51" s="99"/>
      <c r="BB51" s="148" t="s">
        <v>10</v>
      </c>
      <c r="BC51" s="148"/>
      <c r="BD51" s="99"/>
      <c r="BE51" s="148" t="s">
        <v>1</v>
      </c>
      <c r="BF51" s="148"/>
      <c r="BG51" s="106"/>
      <c r="BH51" s="99"/>
      <c r="BI51" s="100"/>
      <c r="BJ51" s="148" t="s">
        <v>9</v>
      </c>
      <c r="BK51" s="148"/>
      <c r="BL51" s="99"/>
      <c r="BM51" s="171" t="s">
        <v>10</v>
      </c>
      <c r="BN51" s="171"/>
      <c r="BO51" s="99"/>
      <c r="BP51" s="171" t="s">
        <v>1</v>
      </c>
      <c r="BQ51" s="171"/>
      <c r="BR51" s="106"/>
      <c r="BS51" s="100"/>
      <c r="BT51" s="100"/>
      <c r="BU51" s="148" t="s">
        <v>9</v>
      </c>
      <c r="BV51" s="148"/>
      <c r="BW51" s="99"/>
      <c r="BX51" s="171" t="s">
        <v>10</v>
      </c>
      <c r="BY51" s="171"/>
      <c r="BZ51" s="99"/>
      <c r="CA51" s="148" t="s">
        <v>1</v>
      </c>
      <c r="CB51" s="148"/>
      <c r="CC51" s="106"/>
      <c r="CD51" s="99"/>
      <c r="CE51" s="99"/>
      <c r="CG51" s="120"/>
    </row>
    <row r="52" spans="1:108" ht="12.75" customHeight="1">
      <c r="B52" s="119"/>
      <c r="C52" s="111" t="s">
        <v>70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44"/>
      <c r="P52" s="144"/>
      <c r="Q52" s="144"/>
      <c r="R52" s="144"/>
      <c r="S52" s="144"/>
      <c r="T52" s="144"/>
      <c r="U52" s="144"/>
      <c r="V52" s="144"/>
      <c r="W52" s="133"/>
      <c r="X52" s="3"/>
      <c r="Y52" s="73"/>
      <c r="Z52" s="95" t="s">
        <v>1</v>
      </c>
      <c r="AA52" s="3"/>
      <c r="AB52" s="70" t="s">
        <v>0</v>
      </c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O52" s="94"/>
      <c r="AQ52" s="3"/>
      <c r="AR52" s="3"/>
      <c r="AS52" s="3"/>
      <c r="AT52" s="3"/>
      <c r="AU52" s="3"/>
      <c r="AV52" s="3"/>
      <c r="AW52" s="99"/>
      <c r="AX52" s="100"/>
      <c r="AY52" s="154">
        <f>IF(ISBLANK(X23),,((X23-$BL$4/2)/BE52*L23)+$C$23)</f>
        <v>53.555555555555557</v>
      </c>
      <c r="AZ52" s="155"/>
      <c r="BA52" s="112"/>
      <c r="BB52" s="156">
        <f>AY52+$BH$9</f>
        <v>55.555555555555557</v>
      </c>
      <c r="BC52" s="157"/>
      <c r="BD52" s="99"/>
      <c r="BE52" s="158">
        <v>3.6</v>
      </c>
      <c r="BF52" s="159"/>
      <c r="BG52" s="106"/>
      <c r="BH52" s="99"/>
      <c r="BI52" s="100"/>
      <c r="BJ52" s="154">
        <f>IF(ISBLANK(X18),,((X18-$BL$4/2)/BP52*L18)+$C$18)</f>
        <v>56.333333333333329</v>
      </c>
      <c r="BK52" s="155"/>
      <c r="BL52" s="99"/>
      <c r="BM52" s="156">
        <f>BJ52+$BH$9</f>
        <v>58.333333333333329</v>
      </c>
      <c r="BN52" s="157"/>
      <c r="BO52" s="110"/>
      <c r="BP52" s="152">
        <v>3.6</v>
      </c>
      <c r="BQ52" s="153"/>
      <c r="BR52" s="106"/>
      <c r="BS52" s="100"/>
      <c r="BT52" s="100"/>
      <c r="BU52" s="154">
        <f>IF(ISBLANK(X18),,((X18-$BL$4/2)/CA52*L13)+$C$13)</f>
        <v>56.333333333333329</v>
      </c>
      <c r="BV52" s="155"/>
      <c r="BW52" s="99"/>
      <c r="BX52" s="156">
        <f>BU52+$BH$9</f>
        <v>58.333333333333329</v>
      </c>
      <c r="BY52" s="157"/>
      <c r="BZ52" s="99"/>
      <c r="CA52" s="152">
        <v>3.6</v>
      </c>
      <c r="CB52" s="153"/>
      <c r="CC52" s="106"/>
      <c r="CD52" s="99"/>
      <c r="CE52" s="99"/>
      <c r="CG52" s="120"/>
    </row>
    <row r="53" spans="1:108" ht="12.75" customHeight="1">
      <c r="B53" s="119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3"/>
      <c r="Y53" s="73"/>
      <c r="Z53" s="95" t="s">
        <v>48</v>
      </c>
      <c r="AA53" s="3"/>
      <c r="AB53" s="147" t="s">
        <v>58</v>
      </c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94"/>
      <c r="AQ53" s="3"/>
      <c r="AR53" s="3"/>
      <c r="AS53" s="3"/>
      <c r="AT53" s="3"/>
      <c r="AU53" s="3"/>
      <c r="AV53" s="3"/>
      <c r="AW53" s="99"/>
      <c r="AX53" s="107"/>
      <c r="AY53" s="108"/>
      <c r="AZ53" s="108"/>
      <c r="BA53" s="108"/>
      <c r="BB53" s="108"/>
      <c r="BC53" s="108"/>
      <c r="BD53" s="108"/>
      <c r="BE53" s="108"/>
      <c r="BF53" s="108"/>
      <c r="BG53" s="109"/>
      <c r="BH53" s="99"/>
      <c r="BI53" s="107"/>
      <c r="BJ53" s="108"/>
      <c r="BK53" s="108"/>
      <c r="BL53" s="108"/>
      <c r="BM53" s="108"/>
      <c r="BN53" s="108"/>
      <c r="BO53" s="108"/>
      <c r="BP53" s="108"/>
      <c r="BQ53" s="108"/>
      <c r="BR53" s="109"/>
      <c r="BS53" s="100"/>
      <c r="BT53" s="107"/>
      <c r="BU53" s="108"/>
      <c r="BV53" s="108"/>
      <c r="BW53" s="108"/>
      <c r="BX53" s="108"/>
      <c r="BY53" s="108"/>
      <c r="BZ53" s="108"/>
      <c r="CA53" s="108"/>
      <c r="CB53" s="108"/>
      <c r="CC53" s="109"/>
      <c r="CD53" s="99"/>
      <c r="CE53" s="99"/>
      <c r="CG53" s="120"/>
    </row>
    <row r="54" spans="1:108" ht="15.75" customHeight="1">
      <c r="B54" s="119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3"/>
      <c r="Y54" s="73"/>
      <c r="Z54" s="3"/>
      <c r="AA54" s="3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94"/>
      <c r="AQ54" s="3"/>
      <c r="AR54" s="3"/>
      <c r="AS54" s="3"/>
      <c r="AT54" s="3"/>
      <c r="AU54" s="3"/>
      <c r="AV54" s="3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G54" s="120"/>
    </row>
    <row r="55" spans="1:108" ht="9.75" customHeight="1">
      <c r="B55" s="119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3"/>
      <c r="Y55" s="96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7"/>
      <c r="AP55" s="3"/>
      <c r="AQ55" s="3"/>
      <c r="AR55" s="3"/>
      <c r="AS55" s="3"/>
      <c r="AT55" s="3"/>
      <c r="AU55" s="3"/>
      <c r="AV55" s="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3"/>
      <c r="CG55" s="120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9.75" customHeight="1" thickBot="1"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6"/>
    </row>
    <row r="58" spans="1:108" ht="9.75" customHeight="1"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108" ht="9.7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7"/>
      <c r="T59" s="127"/>
      <c r="U59" s="127"/>
      <c r="V59" s="127"/>
      <c r="W59" s="127"/>
      <c r="X59" s="127"/>
      <c r="Y59" s="127"/>
    </row>
    <row r="60" spans="1:108" ht="9.7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7"/>
      <c r="T60" s="127"/>
      <c r="U60" s="127"/>
      <c r="V60" s="127"/>
      <c r="W60" s="127"/>
      <c r="X60" s="127"/>
      <c r="Y60" s="127"/>
    </row>
    <row r="61" spans="1:108" ht="9.75" customHeight="1">
      <c r="A61" s="128"/>
      <c r="B61" s="128"/>
      <c r="C61" s="128" t="s">
        <v>66</v>
      </c>
      <c r="D61" s="136" t="s">
        <v>59</v>
      </c>
      <c r="E61" s="136"/>
      <c r="F61" s="136"/>
      <c r="G61" s="136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7"/>
      <c r="T61" s="127"/>
      <c r="U61" s="127"/>
      <c r="V61" s="127"/>
      <c r="W61" s="127"/>
      <c r="X61" s="127"/>
      <c r="Y61" s="127"/>
    </row>
    <row r="62" spans="1:108" ht="9.75" customHeight="1">
      <c r="A62" s="128"/>
      <c r="B62" s="128"/>
      <c r="C62" s="128" t="s">
        <v>65</v>
      </c>
      <c r="D62" s="136" t="s">
        <v>62</v>
      </c>
      <c r="E62" s="136"/>
      <c r="F62" s="136"/>
      <c r="G62" s="136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7"/>
      <c r="T62" s="127"/>
      <c r="U62" s="127"/>
      <c r="V62" s="127"/>
      <c r="W62" s="127"/>
      <c r="X62" s="127"/>
      <c r="Y62" s="127"/>
    </row>
    <row r="63" spans="1:108" ht="9.75" customHeight="1">
      <c r="A63" s="128"/>
      <c r="B63" s="128"/>
      <c r="C63" s="128" t="s">
        <v>66</v>
      </c>
      <c r="D63" s="136" t="s">
        <v>60</v>
      </c>
      <c r="E63" s="136"/>
      <c r="F63" s="136"/>
      <c r="G63" s="136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7"/>
      <c r="T63" s="127"/>
      <c r="U63" s="127"/>
      <c r="V63" s="127"/>
      <c r="W63" s="127"/>
      <c r="X63" s="127"/>
      <c r="Y63" s="127"/>
    </row>
    <row r="64" spans="1:108" ht="9.75" customHeight="1">
      <c r="A64" s="128"/>
      <c r="B64" s="128"/>
      <c r="C64" s="128" t="s">
        <v>65</v>
      </c>
      <c r="D64" s="136" t="s">
        <v>63</v>
      </c>
      <c r="E64" s="136"/>
      <c r="F64" s="136"/>
      <c r="G64" s="136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7"/>
      <c r="T64" s="127"/>
      <c r="U64" s="127"/>
      <c r="V64" s="127"/>
      <c r="W64" s="127"/>
      <c r="X64" s="127"/>
      <c r="Y64" s="127"/>
    </row>
    <row r="65" spans="1:25" ht="9.75" customHeight="1">
      <c r="A65" s="128"/>
      <c r="B65" s="128"/>
      <c r="C65" s="128" t="s">
        <v>66</v>
      </c>
      <c r="D65" s="136" t="s">
        <v>61</v>
      </c>
      <c r="E65" s="136"/>
      <c r="F65" s="136"/>
      <c r="G65" s="136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7"/>
      <c r="T65" s="127"/>
      <c r="U65" s="127"/>
      <c r="V65" s="127"/>
      <c r="W65" s="127"/>
      <c r="X65" s="127"/>
      <c r="Y65" s="127"/>
    </row>
    <row r="66" spans="1:25" ht="9.75" customHeight="1">
      <c r="A66" s="128"/>
      <c r="B66" s="128"/>
      <c r="C66" s="128" t="s">
        <v>65</v>
      </c>
      <c r="D66" s="136" t="s">
        <v>64</v>
      </c>
      <c r="E66" s="136"/>
      <c r="F66" s="136"/>
      <c r="G66" s="136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7"/>
      <c r="T66" s="127"/>
      <c r="U66" s="127"/>
      <c r="V66" s="127"/>
      <c r="W66" s="127"/>
      <c r="X66" s="127"/>
      <c r="Y66" s="127"/>
    </row>
    <row r="67" spans="1:25" ht="9.75" customHeight="1">
      <c r="B67" s="128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1:25" ht="9.75" customHeight="1">
      <c r="C68" s="127"/>
      <c r="D68" s="130"/>
      <c r="E68" s="130"/>
      <c r="F68" s="130"/>
      <c r="G68" s="130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pans="1:25" ht="9.75" customHeight="1">
      <c r="C69" s="128"/>
      <c r="D69" s="128"/>
      <c r="E69" s="128"/>
      <c r="F69" s="128"/>
      <c r="G69" s="128"/>
    </row>
    <row r="70" spans="1:25" ht="9.75" customHeight="1">
      <c r="C70" s="131" t="s">
        <v>65</v>
      </c>
      <c r="D70" s="128">
        <v>2</v>
      </c>
      <c r="E70" s="128"/>
      <c r="F70" s="128"/>
      <c r="G70" s="128"/>
    </row>
    <row r="71" spans="1:25" ht="9.75" customHeight="1">
      <c r="C71" s="131" t="s">
        <v>66</v>
      </c>
      <c r="D71" s="128">
        <v>1</v>
      </c>
      <c r="E71" s="128"/>
      <c r="F71" s="128"/>
      <c r="G71" s="128"/>
    </row>
    <row r="72" spans="1:25" ht="9.75" customHeight="1">
      <c r="C72" s="128"/>
      <c r="D72" s="128"/>
      <c r="E72" s="128"/>
      <c r="F72" s="128"/>
      <c r="G72" s="128"/>
    </row>
    <row r="73" spans="1:25" ht="9.75" customHeight="1">
      <c r="C73" s="128"/>
      <c r="D73" s="128"/>
      <c r="E73" s="128"/>
      <c r="F73" s="128"/>
      <c r="G73" s="128"/>
    </row>
    <row r="74" spans="1:25" ht="9.75" customHeight="1">
      <c r="C74" s="128"/>
      <c r="D74" s="128"/>
      <c r="E74" s="128"/>
      <c r="F74" s="128"/>
      <c r="G74" s="128"/>
    </row>
    <row r="75" spans="1:25" ht="9.75" customHeight="1">
      <c r="C75" s="128"/>
      <c r="D75" s="128"/>
      <c r="E75" s="128"/>
      <c r="F75" s="128"/>
      <c r="G75" s="128"/>
    </row>
    <row r="76" spans="1:25" ht="9.75" customHeight="1">
      <c r="C76" s="128"/>
      <c r="D76" s="128"/>
      <c r="E76" s="128"/>
      <c r="F76" s="128"/>
      <c r="G76" s="128"/>
    </row>
    <row r="77" spans="1:25" ht="9.75" customHeight="1">
      <c r="C77" s="127"/>
      <c r="D77" s="127"/>
      <c r="E77" s="127"/>
      <c r="F77" s="127"/>
      <c r="G77" s="127"/>
    </row>
    <row r="78" spans="1:25" ht="9.75" customHeight="1">
      <c r="C78" s="127"/>
      <c r="D78" s="127"/>
      <c r="E78" s="127"/>
      <c r="F78" s="127"/>
      <c r="G78" s="127"/>
    </row>
    <row r="79" spans="1:25" ht="9.75" customHeight="1">
      <c r="C79" s="127"/>
      <c r="D79" s="127"/>
      <c r="E79" s="127"/>
      <c r="F79" s="127"/>
      <c r="G79" s="127"/>
    </row>
  </sheetData>
  <mergeCells count="68">
    <mergeCell ref="C40:W43"/>
    <mergeCell ref="BN26:BN27"/>
    <mergeCell ref="BN30:BN32"/>
    <mergeCell ref="L49:N49"/>
    <mergeCell ref="L51:N51"/>
    <mergeCell ref="Q49:R49"/>
    <mergeCell ref="Q51:R51"/>
    <mergeCell ref="Q47:R47"/>
    <mergeCell ref="L47:N47"/>
    <mergeCell ref="BT43:CC43"/>
    <mergeCell ref="AX41:CD41"/>
    <mergeCell ref="X4:Y4"/>
    <mergeCell ref="X9:Y9"/>
    <mergeCell ref="X13:Y13"/>
    <mergeCell ref="X18:Y18"/>
    <mergeCell ref="X23:Y23"/>
    <mergeCell ref="BL4:BM4"/>
    <mergeCell ref="BJ9:BL9"/>
    <mergeCell ref="BH9:BI9"/>
    <mergeCell ref="AY43:BF43"/>
    <mergeCell ref="D13:K13"/>
    <mergeCell ref="D18:K18"/>
    <mergeCell ref="D23:K23"/>
    <mergeCell ref="Q35:R35"/>
    <mergeCell ref="C3:L10"/>
    <mergeCell ref="BU51:BV51"/>
    <mergeCell ref="BX51:BY51"/>
    <mergeCell ref="BU44:BV44"/>
    <mergeCell ref="BX44:BY44"/>
    <mergeCell ref="BU45:BV45"/>
    <mergeCell ref="BX45:BY45"/>
    <mergeCell ref="BB51:BC51"/>
    <mergeCell ref="BE51:BF51"/>
    <mergeCell ref="BJ51:BK51"/>
    <mergeCell ref="BM51:BN51"/>
    <mergeCell ref="BP51:BQ51"/>
    <mergeCell ref="BJ44:BK44"/>
    <mergeCell ref="BM44:BN44"/>
    <mergeCell ref="BP44:BQ44"/>
    <mergeCell ref="BP45:BQ45"/>
    <mergeCell ref="AY44:AZ44"/>
    <mergeCell ref="BB44:BC44"/>
    <mergeCell ref="AY45:AZ45"/>
    <mergeCell ref="BB45:BC45"/>
    <mergeCell ref="BE44:BF44"/>
    <mergeCell ref="BE45:BF45"/>
    <mergeCell ref="AX48:CD48"/>
    <mergeCell ref="AY50:BF50"/>
    <mergeCell ref="BT50:CC50"/>
    <mergeCell ref="CA45:CB45"/>
    <mergeCell ref="BM45:BN45"/>
    <mergeCell ref="BJ45:BK45"/>
    <mergeCell ref="AB53:AN54"/>
    <mergeCell ref="CA44:CB44"/>
    <mergeCell ref="CA51:CB51"/>
    <mergeCell ref="Z41:AM41"/>
    <mergeCell ref="BP52:BQ52"/>
    <mergeCell ref="BU52:BV52"/>
    <mergeCell ref="BX52:BY52"/>
    <mergeCell ref="CA52:CB52"/>
    <mergeCell ref="AY52:AZ52"/>
    <mergeCell ref="BB52:BC52"/>
    <mergeCell ref="BE52:BF52"/>
    <mergeCell ref="BJ52:BK52"/>
    <mergeCell ref="BM52:BN52"/>
    <mergeCell ref="AY51:AZ51"/>
    <mergeCell ref="BI50:BR50"/>
    <mergeCell ref="BI43:BR43"/>
  </mergeCells>
  <dataValidations count="1">
    <dataValidation type="list" allowBlank="1" showInputMessage="1" showErrorMessage="1" sqref="D23 D13 D18">
      <formula1>TS</formula1>
    </dataValidation>
  </dataValidations>
  <pageMargins left="0.7" right="0.7" top="0.75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3"/>
  <sheetViews>
    <sheetView showGridLines="0" workbookViewId="0">
      <selection activeCell="V32" sqref="V32"/>
    </sheetView>
  </sheetViews>
  <sheetFormatPr defaultRowHeight="15"/>
  <cols>
    <col min="1" max="1" width="2" customWidth="1"/>
    <col min="2" max="2" width="10" bestFit="1" customWidth="1"/>
    <col min="3" max="3" width="53.140625" customWidth="1"/>
    <col min="4" max="5" width="2.7109375" customWidth="1"/>
    <col min="6" max="6" width="1.7109375" customWidth="1"/>
    <col min="7" max="7" width="12.42578125" customWidth="1"/>
    <col min="8" max="8" width="1.140625" customWidth="1"/>
    <col min="9" max="9" width="12.42578125" customWidth="1"/>
    <col min="10" max="10" width="1.28515625" customWidth="1"/>
    <col min="11" max="11" width="12.42578125" customWidth="1"/>
    <col min="12" max="12" width="1.140625" customWidth="1"/>
    <col min="13" max="13" width="12.42578125" customWidth="1"/>
    <col min="14" max="14" width="1" customWidth="1"/>
    <col min="15" max="15" width="12.42578125" customWidth="1"/>
    <col min="16" max="16" width="1.140625" customWidth="1"/>
    <col min="17" max="17" width="12" customWidth="1"/>
    <col min="18" max="18" width="2" customWidth="1"/>
    <col min="19" max="19" width="3.140625" customWidth="1"/>
    <col min="20" max="20" width="2.85546875" customWidth="1"/>
    <col min="21" max="21" width="1.42578125" customWidth="1"/>
    <col min="22" max="22" width="12.5703125" customWidth="1"/>
    <col min="23" max="23" width="2" customWidth="1"/>
    <col min="24" max="24" width="12.5703125" customWidth="1"/>
    <col min="25" max="25" width="1.85546875" bestFit="1" customWidth="1"/>
  </cols>
  <sheetData>
    <row r="1" spans="2:26" ht="15.75" thickBot="1"/>
    <row r="2" spans="2:26" ht="15" customHeight="1">
      <c r="F2" s="180" t="s">
        <v>27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2"/>
      <c r="S2" s="22"/>
      <c r="U2" s="180" t="s">
        <v>32</v>
      </c>
      <c r="V2" s="181"/>
      <c r="W2" s="181"/>
      <c r="X2" s="181"/>
      <c r="Y2" s="182"/>
    </row>
    <row r="3" spans="2:26" ht="15.75" thickBot="1"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/>
      <c r="S3" s="22"/>
      <c r="U3" s="183"/>
      <c r="V3" s="184"/>
      <c r="W3" s="184"/>
      <c r="X3" s="184"/>
      <c r="Y3" s="185"/>
    </row>
    <row r="4" spans="2:26" s="2" customFormat="1" ht="15.75" thickBot="1">
      <c r="F4" s="186" t="s">
        <v>3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8"/>
      <c r="S4" s="22"/>
      <c r="U4" s="186" t="s">
        <v>33</v>
      </c>
      <c r="V4" s="187"/>
      <c r="W4" s="187"/>
      <c r="X4" s="187"/>
      <c r="Y4" s="188"/>
    </row>
    <row r="5" spans="2:26" s="2" customFormat="1">
      <c r="B5" s="178" t="s">
        <v>29</v>
      </c>
      <c r="C5" s="179"/>
      <c r="F5" s="12"/>
      <c r="G5" s="13" t="s">
        <v>18</v>
      </c>
      <c r="H5" s="13"/>
      <c r="I5" s="13" t="str">
        <f>G5</f>
        <v>16mm</v>
      </c>
      <c r="J5" s="13"/>
      <c r="K5" s="13" t="str">
        <f>I5</f>
        <v>16mm</v>
      </c>
      <c r="L5" s="13"/>
      <c r="M5" s="13" t="str">
        <f>K5</f>
        <v>16mm</v>
      </c>
      <c r="N5" s="13"/>
      <c r="O5" s="13" t="str">
        <f>M5</f>
        <v>16mm</v>
      </c>
      <c r="P5" s="13"/>
      <c r="Q5" s="13" t="str">
        <f>O5</f>
        <v>16mm</v>
      </c>
      <c r="R5" s="14"/>
      <c r="S5" s="22"/>
      <c r="U5" s="12"/>
      <c r="V5" s="13" t="s">
        <v>7</v>
      </c>
      <c r="W5" s="13"/>
      <c r="X5" s="13" t="s">
        <v>7</v>
      </c>
      <c r="Y5" s="14"/>
    </row>
    <row r="6" spans="2:26" s="2" customFormat="1" ht="15.75" thickBot="1">
      <c r="B6" s="178" t="s">
        <v>34</v>
      </c>
      <c r="C6" s="179"/>
      <c r="F6" s="15"/>
      <c r="G6" s="16">
        <v>105</v>
      </c>
      <c r="H6" s="16">
        <v>101</v>
      </c>
      <c r="I6" s="16">
        <v>105</v>
      </c>
      <c r="J6" s="16"/>
      <c r="K6" s="16">
        <v>105</v>
      </c>
      <c r="L6" s="16"/>
      <c r="M6" s="16">
        <v>105</v>
      </c>
      <c r="N6" s="16"/>
      <c r="O6" s="16">
        <v>105</v>
      </c>
      <c r="P6" s="16">
        <v>109</v>
      </c>
      <c r="Q6" s="16">
        <v>105</v>
      </c>
      <c r="R6" s="17"/>
      <c r="S6" s="22"/>
      <c r="U6" s="15"/>
      <c r="V6" s="16">
        <v>105</v>
      </c>
      <c r="W6" s="16"/>
      <c r="X6" s="16">
        <v>105</v>
      </c>
      <c r="Y6" s="17"/>
    </row>
    <row r="7" spans="2:26" s="2" customFormat="1" ht="8.25" customHeight="1">
      <c r="S7" s="22"/>
    </row>
    <row r="8" spans="2:26" s="2" customFormat="1" ht="8.25" customHeight="1"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22"/>
      <c r="U8" s="39"/>
      <c r="V8" s="40"/>
      <c r="W8" s="40"/>
      <c r="X8" s="40"/>
      <c r="Y8" s="41"/>
    </row>
    <row r="9" spans="2:26" ht="15.75" thickBot="1">
      <c r="B9" s="34" t="s">
        <v>22</v>
      </c>
      <c r="C9" s="19" t="s">
        <v>16</v>
      </c>
      <c r="D9" s="63"/>
      <c r="E9" s="63" t="s">
        <v>28</v>
      </c>
      <c r="F9" s="42"/>
      <c r="G9" s="18">
        <v>170</v>
      </c>
      <c r="H9" s="6"/>
      <c r="I9" s="18">
        <v>165</v>
      </c>
      <c r="J9" s="6"/>
      <c r="K9" s="18">
        <v>160</v>
      </c>
      <c r="L9" s="6"/>
      <c r="M9" s="18">
        <v>155</v>
      </c>
      <c r="N9" s="6"/>
      <c r="O9" s="18">
        <v>150</v>
      </c>
      <c r="P9" s="6"/>
      <c r="Q9" s="18">
        <v>145</v>
      </c>
      <c r="R9" s="43"/>
      <c r="S9" s="22"/>
      <c r="T9" s="63" t="s">
        <v>28</v>
      </c>
      <c r="U9" s="65"/>
      <c r="V9" s="18">
        <v>170</v>
      </c>
      <c r="W9" s="6"/>
      <c r="X9" s="18">
        <v>145</v>
      </c>
      <c r="Y9" s="43"/>
    </row>
    <row r="10" spans="2:26" ht="8.25" customHeight="1">
      <c r="B10" s="1"/>
      <c r="C10" s="1"/>
      <c r="D10" s="63"/>
      <c r="E10" s="63"/>
      <c r="F10" s="42"/>
      <c r="G10" s="8"/>
      <c r="H10" s="6"/>
      <c r="I10" s="8"/>
      <c r="J10" s="6"/>
      <c r="K10" s="8"/>
      <c r="L10" s="6"/>
      <c r="M10" s="8"/>
      <c r="N10" s="6"/>
      <c r="O10" s="8"/>
      <c r="P10" s="6"/>
      <c r="Q10" s="8"/>
      <c r="R10" s="43"/>
      <c r="S10" s="22"/>
      <c r="T10" s="63"/>
      <c r="U10" s="65"/>
      <c r="V10" s="8"/>
      <c r="W10" s="6"/>
      <c r="X10" s="8"/>
      <c r="Y10" s="43"/>
    </row>
    <row r="11" spans="2:26" ht="15.75" thickBot="1">
      <c r="B11" s="19" t="s">
        <v>2</v>
      </c>
      <c r="C11" s="19" t="s">
        <v>12</v>
      </c>
      <c r="D11" s="63"/>
      <c r="E11" s="63" t="s">
        <v>28</v>
      </c>
      <c r="F11" s="42"/>
      <c r="G11" s="18">
        <v>21</v>
      </c>
      <c r="H11" s="6"/>
      <c r="I11" s="18">
        <v>21</v>
      </c>
      <c r="J11" s="6"/>
      <c r="K11" s="18">
        <v>21</v>
      </c>
      <c r="L11" s="6"/>
      <c r="M11" s="18">
        <v>21</v>
      </c>
      <c r="N11" s="6"/>
      <c r="O11" s="18">
        <v>21</v>
      </c>
      <c r="P11" s="6"/>
      <c r="Q11" s="18">
        <v>21</v>
      </c>
      <c r="R11" s="43"/>
      <c r="S11" s="22"/>
      <c r="T11" s="63" t="s">
        <v>28</v>
      </c>
      <c r="U11" s="65"/>
      <c r="V11" s="18">
        <v>21</v>
      </c>
      <c r="W11" s="6"/>
      <c r="X11" s="18">
        <v>21</v>
      </c>
      <c r="Y11" s="43"/>
    </row>
    <row r="12" spans="2:26" ht="7.5" customHeight="1">
      <c r="B12" s="1"/>
      <c r="C12" s="1"/>
      <c r="D12" s="63"/>
      <c r="E12" s="63"/>
      <c r="F12" s="42"/>
      <c r="G12" s="8"/>
      <c r="H12" s="6"/>
      <c r="I12" s="8"/>
      <c r="J12" s="6"/>
      <c r="K12" s="8"/>
      <c r="L12" s="6"/>
      <c r="M12" s="8"/>
      <c r="N12" s="6"/>
      <c r="O12" s="8"/>
      <c r="P12" s="6"/>
      <c r="Q12" s="8"/>
      <c r="R12" s="43"/>
      <c r="S12" s="22"/>
      <c r="T12" s="63"/>
      <c r="U12" s="65"/>
      <c r="V12" s="8"/>
      <c r="W12" s="6"/>
      <c r="X12" s="8"/>
      <c r="Y12" s="43"/>
    </row>
    <row r="13" spans="2:26">
      <c r="B13" s="19" t="s">
        <v>17</v>
      </c>
      <c r="C13" s="19" t="s">
        <v>30</v>
      </c>
      <c r="D13" s="63"/>
      <c r="E13" s="63"/>
      <c r="F13" s="42"/>
      <c r="G13" s="11">
        <f>G9-(G11/2)</f>
        <v>159.5</v>
      </c>
      <c r="H13" s="6"/>
      <c r="I13" s="11">
        <f>I9-(I11/2)</f>
        <v>154.5</v>
      </c>
      <c r="J13" s="6"/>
      <c r="K13" s="11">
        <f>K9-(K11/2)</f>
        <v>149.5</v>
      </c>
      <c r="L13" s="6"/>
      <c r="M13" s="11">
        <f>M9-(M11/2)</f>
        <v>144.5</v>
      </c>
      <c r="N13" s="6"/>
      <c r="O13" s="11">
        <f>O9-(O11/2)</f>
        <v>139.5</v>
      </c>
      <c r="P13" s="6"/>
      <c r="Q13" s="11">
        <f>Q9-(Q11/2)</f>
        <v>134.5</v>
      </c>
      <c r="R13" s="43"/>
      <c r="S13" s="22"/>
      <c r="T13" s="63"/>
      <c r="U13" s="65"/>
      <c r="V13" s="11">
        <f t="shared" ref="V13:X13" si="0">V9-(V11/2)</f>
        <v>159.5</v>
      </c>
      <c r="W13" s="6"/>
      <c r="X13" s="11">
        <f t="shared" si="0"/>
        <v>134.5</v>
      </c>
      <c r="Y13" s="43"/>
    </row>
    <row r="14" spans="2:26" ht="6" customHeight="1">
      <c r="B14" s="1"/>
      <c r="C14" s="1"/>
      <c r="D14" s="63"/>
      <c r="E14" s="63"/>
      <c r="F14" s="44"/>
      <c r="G14" s="45"/>
      <c r="H14" s="46"/>
      <c r="I14" s="45"/>
      <c r="J14" s="46"/>
      <c r="K14" s="45"/>
      <c r="L14" s="46"/>
      <c r="M14" s="45"/>
      <c r="N14" s="46"/>
      <c r="O14" s="45"/>
      <c r="P14" s="46"/>
      <c r="Q14" s="45"/>
      <c r="R14" s="47"/>
      <c r="S14" s="22"/>
      <c r="T14" s="63"/>
      <c r="U14" s="66"/>
      <c r="V14" s="45"/>
      <c r="W14" s="46"/>
      <c r="X14" s="45"/>
      <c r="Y14" s="47"/>
    </row>
    <row r="15" spans="2:26" ht="9" customHeight="1">
      <c r="B15" s="1"/>
      <c r="C15" s="1"/>
      <c r="D15" s="63"/>
      <c r="E15" s="6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63"/>
      <c r="U15" s="63"/>
      <c r="V15" s="24"/>
      <c r="W15" s="24"/>
      <c r="X15" s="24"/>
      <c r="Y15" s="24"/>
      <c r="Z15" s="24"/>
    </row>
    <row r="16" spans="2:26" ht="6" customHeight="1">
      <c r="B16" s="1"/>
      <c r="C16" s="1"/>
      <c r="D16" s="63"/>
      <c r="E16" s="63"/>
      <c r="F16" s="48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1"/>
      <c r="S16" s="25"/>
      <c r="T16" s="63"/>
      <c r="U16" s="67"/>
      <c r="V16" s="49"/>
      <c r="W16" s="50"/>
      <c r="X16" s="49"/>
      <c r="Y16" s="51"/>
      <c r="Z16" s="24"/>
    </row>
    <row r="17" spans="2:26" ht="15.75" thickBot="1">
      <c r="B17" s="19" t="s">
        <v>1</v>
      </c>
      <c r="C17" s="19" t="s">
        <v>0</v>
      </c>
      <c r="D17" s="63"/>
      <c r="E17" s="63"/>
      <c r="F17" s="42"/>
      <c r="G17" s="35">
        <f>G13/G25</f>
        <v>3.9874999999999998</v>
      </c>
      <c r="H17" s="10"/>
      <c r="I17" s="35">
        <f>I13/I25</f>
        <v>3.8624999999999998</v>
      </c>
      <c r="J17" s="10"/>
      <c r="K17" s="35">
        <f>K13/K25</f>
        <v>3.7374999999999998</v>
      </c>
      <c r="L17" s="10"/>
      <c r="M17" s="35">
        <f>M13/M25</f>
        <v>3.6124999999999998</v>
      </c>
      <c r="N17" s="10"/>
      <c r="O17" s="35">
        <f>O13/O25</f>
        <v>3.4874999999999998</v>
      </c>
      <c r="P17" s="10"/>
      <c r="Q17" s="35">
        <f>Q13/Q25</f>
        <v>3.3624999999999998</v>
      </c>
      <c r="R17" s="52"/>
      <c r="S17" s="37"/>
      <c r="T17" s="64" t="s">
        <v>28</v>
      </c>
      <c r="U17" s="68"/>
      <c r="V17" s="38">
        <v>4</v>
      </c>
      <c r="W17" s="10"/>
      <c r="X17" s="38">
        <v>3.4</v>
      </c>
      <c r="Y17" s="59"/>
      <c r="Z17" s="24"/>
    </row>
    <row r="18" spans="2:26" ht="6.75" customHeight="1">
      <c r="B18" s="1"/>
      <c r="C18" s="1"/>
      <c r="D18" s="63"/>
      <c r="E18" s="63"/>
      <c r="F18" s="42"/>
      <c r="G18" s="26"/>
      <c r="H18" s="6"/>
      <c r="I18" s="26"/>
      <c r="J18" s="6"/>
      <c r="K18" s="26"/>
      <c r="L18" s="6"/>
      <c r="M18" s="26"/>
      <c r="N18" s="6"/>
      <c r="O18" s="26"/>
      <c r="P18" s="6"/>
      <c r="Q18" s="26"/>
      <c r="R18" s="53"/>
      <c r="S18" s="25"/>
      <c r="T18" s="63"/>
      <c r="U18" s="65"/>
      <c r="V18" s="26"/>
      <c r="W18" s="6"/>
      <c r="X18" s="26"/>
      <c r="Y18" s="53"/>
      <c r="Z18" s="24"/>
    </row>
    <row r="19" spans="2:26" ht="15.75" thickBot="1">
      <c r="B19" s="19" t="s">
        <v>4</v>
      </c>
      <c r="C19" s="19" t="s">
        <v>35</v>
      </c>
      <c r="D19" s="63"/>
      <c r="E19" s="63" t="s">
        <v>28</v>
      </c>
      <c r="F19" s="42"/>
      <c r="G19" s="29">
        <v>3</v>
      </c>
      <c r="H19" s="6"/>
      <c r="I19" s="29">
        <v>3</v>
      </c>
      <c r="J19" s="6"/>
      <c r="K19" s="29">
        <v>3</v>
      </c>
      <c r="L19" s="6"/>
      <c r="M19" s="29">
        <v>3</v>
      </c>
      <c r="N19" s="6"/>
      <c r="O19" s="29">
        <v>3</v>
      </c>
      <c r="P19" s="6"/>
      <c r="Q19" s="29">
        <v>3</v>
      </c>
      <c r="R19" s="53"/>
      <c r="S19" s="25"/>
      <c r="T19" s="63" t="s">
        <v>28</v>
      </c>
      <c r="U19" s="65"/>
      <c r="V19" s="29">
        <v>3</v>
      </c>
      <c r="W19" s="6"/>
      <c r="X19" s="29">
        <v>3</v>
      </c>
      <c r="Y19" s="53"/>
      <c r="Z19" s="24"/>
    </row>
    <row r="20" spans="2:26" ht="6.75" customHeight="1">
      <c r="B20" s="1"/>
      <c r="C20" s="1"/>
      <c r="D20" s="63"/>
      <c r="E20" s="63"/>
      <c r="F20" s="42"/>
      <c r="G20" s="30"/>
      <c r="H20" s="6"/>
      <c r="I20" s="30"/>
      <c r="J20" s="6"/>
      <c r="K20" s="30"/>
      <c r="L20" s="6"/>
      <c r="M20" s="30"/>
      <c r="N20" s="6"/>
      <c r="O20" s="30"/>
      <c r="P20" s="6"/>
      <c r="Q20" s="30"/>
      <c r="R20" s="53"/>
      <c r="S20" s="25"/>
      <c r="T20" s="63"/>
      <c r="U20" s="65"/>
      <c r="V20" s="30"/>
      <c r="W20" s="6"/>
      <c r="X20" s="30"/>
      <c r="Y20" s="53"/>
      <c r="Z20" s="24"/>
    </row>
    <row r="21" spans="2:26" ht="15.75" thickBot="1">
      <c r="B21" s="19" t="s">
        <v>13</v>
      </c>
      <c r="C21" s="19" t="s">
        <v>31</v>
      </c>
      <c r="D21" s="63"/>
      <c r="E21" s="63" t="s">
        <v>28</v>
      </c>
      <c r="F21" s="42"/>
      <c r="G21" s="29">
        <v>3</v>
      </c>
      <c r="H21" s="6"/>
      <c r="I21" s="29">
        <v>3</v>
      </c>
      <c r="J21" s="6"/>
      <c r="K21" s="29">
        <v>3</v>
      </c>
      <c r="L21" s="6"/>
      <c r="M21" s="29">
        <v>3</v>
      </c>
      <c r="N21" s="6"/>
      <c r="O21" s="29">
        <v>3</v>
      </c>
      <c r="P21" s="6"/>
      <c r="Q21" s="29">
        <v>3</v>
      </c>
      <c r="R21" s="53"/>
      <c r="S21" s="25"/>
      <c r="T21" s="63" t="s">
        <v>28</v>
      </c>
      <c r="U21" s="65"/>
      <c r="V21" s="29">
        <v>3</v>
      </c>
      <c r="W21" s="6"/>
      <c r="X21" s="29">
        <v>3</v>
      </c>
      <c r="Y21" s="53"/>
      <c r="Z21" s="24"/>
    </row>
    <row r="22" spans="2:26" ht="6" customHeight="1">
      <c r="B22" s="1"/>
      <c r="C22" s="1"/>
      <c r="D22" s="63"/>
      <c r="E22" s="63"/>
      <c r="F22" s="4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25"/>
      <c r="T22" s="63"/>
      <c r="U22" s="66"/>
      <c r="V22" s="54"/>
      <c r="W22" s="54"/>
      <c r="X22" s="54"/>
      <c r="Y22" s="55"/>
      <c r="Z22" s="24"/>
    </row>
    <row r="23" spans="2:26" ht="8.25" customHeight="1">
      <c r="B23" s="1"/>
      <c r="C23" s="1"/>
      <c r="D23" s="63"/>
      <c r="E23" s="6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63"/>
      <c r="U23" s="63"/>
      <c r="V23" s="24"/>
      <c r="W23" s="24"/>
      <c r="X23" s="24"/>
      <c r="Y23" s="24"/>
      <c r="Z23" s="24"/>
    </row>
    <row r="24" spans="2:26" ht="6" customHeight="1">
      <c r="B24" s="1"/>
      <c r="C24" s="1"/>
      <c r="D24" s="63"/>
      <c r="E24" s="63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1"/>
      <c r="S24" s="25"/>
      <c r="T24" s="24"/>
      <c r="U24" s="58"/>
      <c r="V24" s="49"/>
      <c r="W24" s="49"/>
      <c r="X24" s="49"/>
      <c r="Y24" s="51"/>
      <c r="Z24" s="24"/>
    </row>
    <row r="25" spans="2:26">
      <c r="B25" s="19" t="s">
        <v>8</v>
      </c>
      <c r="C25" s="19" t="s">
        <v>14</v>
      </c>
      <c r="D25" s="63"/>
      <c r="E25" s="63"/>
      <c r="F25" s="42"/>
      <c r="G25" s="31">
        <f>G27-G19</f>
        <v>40</v>
      </c>
      <c r="H25" s="30"/>
      <c r="I25" s="31">
        <f>I27-I19</f>
        <v>40</v>
      </c>
      <c r="J25" s="30"/>
      <c r="K25" s="31">
        <f>K27-K19</f>
        <v>40</v>
      </c>
      <c r="L25" s="30"/>
      <c r="M25" s="31">
        <f>M27-M19</f>
        <v>40</v>
      </c>
      <c r="N25" s="30"/>
      <c r="O25" s="31">
        <f>O27-O19</f>
        <v>40</v>
      </c>
      <c r="P25" s="30"/>
      <c r="Q25" s="31">
        <f>Q27-Q19</f>
        <v>40</v>
      </c>
      <c r="R25" s="53"/>
      <c r="S25" s="25"/>
      <c r="T25" s="24"/>
      <c r="U25" s="60"/>
      <c r="V25" s="31">
        <f>+V13/V17</f>
        <v>39.875</v>
      </c>
      <c r="W25" s="30"/>
      <c r="X25" s="31">
        <f>+X13/X17</f>
        <v>39.558823529411768</v>
      </c>
      <c r="Y25" s="53"/>
      <c r="Z25" s="24"/>
    </row>
    <row r="26" spans="2:26" ht="9" customHeight="1">
      <c r="B26" s="1"/>
      <c r="C26" s="1"/>
      <c r="D26" s="63"/>
      <c r="E26" s="63"/>
      <c r="F26" s="4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53"/>
      <c r="S26" s="25"/>
      <c r="T26" s="24"/>
      <c r="U26" s="60"/>
      <c r="V26" s="30"/>
      <c r="W26" s="30"/>
      <c r="X26" s="30"/>
      <c r="Y26" s="53"/>
      <c r="Z26" s="24"/>
    </row>
    <row r="27" spans="2:26" ht="15.75" thickBot="1">
      <c r="B27" s="19" t="s">
        <v>9</v>
      </c>
      <c r="C27" s="19" t="s">
        <v>15</v>
      </c>
      <c r="D27" s="63"/>
      <c r="E27" s="63" t="s">
        <v>28</v>
      </c>
      <c r="F27" s="42"/>
      <c r="G27" s="21">
        <v>43</v>
      </c>
      <c r="H27" s="6"/>
      <c r="I27" s="21">
        <v>43</v>
      </c>
      <c r="J27" s="6"/>
      <c r="K27" s="21">
        <v>43</v>
      </c>
      <c r="L27" s="6"/>
      <c r="M27" s="21">
        <v>43</v>
      </c>
      <c r="N27" s="6"/>
      <c r="O27" s="21">
        <v>43</v>
      </c>
      <c r="P27" s="6"/>
      <c r="Q27" s="21">
        <v>43</v>
      </c>
      <c r="R27" s="53"/>
      <c r="S27" s="25"/>
      <c r="T27" s="24"/>
      <c r="U27" s="60"/>
      <c r="V27" s="20">
        <f>+V25+V19</f>
        <v>42.875</v>
      </c>
      <c r="W27" s="6"/>
      <c r="X27" s="20">
        <f>+X25+X19</f>
        <v>42.558823529411768</v>
      </c>
      <c r="Y27" s="53"/>
      <c r="Z27" s="24"/>
    </row>
    <row r="28" spans="2:26" ht="9" customHeight="1">
      <c r="B28" s="1"/>
      <c r="C28" s="1"/>
      <c r="D28" s="63"/>
      <c r="E28" s="63"/>
      <c r="F28" s="4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53"/>
      <c r="S28" s="25"/>
      <c r="T28" s="24"/>
      <c r="U28" s="60"/>
      <c r="V28" s="6"/>
      <c r="W28" s="6"/>
      <c r="X28" s="6"/>
      <c r="Y28" s="53"/>
      <c r="Z28" s="24"/>
    </row>
    <row r="29" spans="2:26">
      <c r="B29" s="19" t="s">
        <v>10</v>
      </c>
      <c r="C29" s="19" t="s">
        <v>5</v>
      </c>
      <c r="D29" s="63"/>
      <c r="E29" s="63"/>
      <c r="F29" s="42"/>
      <c r="G29" s="20">
        <f>G27+G21</f>
        <v>46</v>
      </c>
      <c r="H29" s="6"/>
      <c r="I29" s="20">
        <f>I27+I21</f>
        <v>46</v>
      </c>
      <c r="J29" s="6"/>
      <c r="K29" s="20">
        <f>K27+K21</f>
        <v>46</v>
      </c>
      <c r="L29" s="6"/>
      <c r="M29" s="20">
        <f>M27+M21</f>
        <v>46</v>
      </c>
      <c r="N29" s="6"/>
      <c r="O29" s="20">
        <f>O27+O21</f>
        <v>46</v>
      </c>
      <c r="P29" s="6"/>
      <c r="Q29" s="20">
        <f>Q27+Q21</f>
        <v>46</v>
      </c>
      <c r="R29" s="56"/>
      <c r="S29" s="23"/>
      <c r="T29" s="2"/>
      <c r="U29" s="62"/>
      <c r="V29" s="20">
        <f t="shared" ref="V29" si="1">+V27+V21</f>
        <v>45.875</v>
      </c>
      <c r="W29" s="6"/>
      <c r="X29" s="20">
        <f>+X27+X21</f>
        <v>45.558823529411768</v>
      </c>
      <c r="Y29" s="53"/>
      <c r="Z29" s="24"/>
    </row>
    <row r="30" spans="2:26" ht="7.5" customHeight="1">
      <c r="F30" s="4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5"/>
      <c r="S30" s="25"/>
      <c r="T30" s="24"/>
      <c r="U30" s="61"/>
      <c r="V30" s="57"/>
      <c r="W30" s="57"/>
      <c r="X30" s="57"/>
      <c r="Y30" s="55"/>
      <c r="Z30" s="24"/>
    </row>
    <row r="31" spans="2:26">
      <c r="F31" s="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4"/>
      <c r="U31" s="24"/>
      <c r="V31" s="24"/>
      <c r="W31" s="24"/>
      <c r="X31" s="24"/>
      <c r="Y31" s="24"/>
      <c r="Z31" s="24"/>
    </row>
    <row r="32" spans="2:26">
      <c r="G32" t="s">
        <v>38</v>
      </c>
      <c r="I32" t="s">
        <v>36</v>
      </c>
      <c r="K32" t="s">
        <v>38</v>
      </c>
      <c r="M32" t="s">
        <v>36</v>
      </c>
      <c r="O32" t="s">
        <v>38</v>
      </c>
      <c r="Q32" t="s">
        <v>36</v>
      </c>
      <c r="V32" t="s">
        <v>38</v>
      </c>
      <c r="X32" t="s">
        <v>36</v>
      </c>
    </row>
    <row r="33" spans="7:24">
      <c r="G33" t="s">
        <v>37</v>
      </c>
      <c r="I33" t="s">
        <v>37</v>
      </c>
      <c r="K33" t="s">
        <v>39</v>
      </c>
      <c r="M33" t="s">
        <v>39</v>
      </c>
      <c r="O33" t="s">
        <v>40</v>
      </c>
      <c r="Q33" t="s">
        <v>40</v>
      </c>
      <c r="V33" t="s">
        <v>37</v>
      </c>
      <c r="X33" t="s">
        <v>40</v>
      </c>
    </row>
  </sheetData>
  <mergeCells count="6">
    <mergeCell ref="B6:C6"/>
    <mergeCell ref="F2:R3"/>
    <mergeCell ref="U2:Y3"/>
    <mergeCell ref="F4:R4"/>
    <mergeCell ref="U4:Y4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31"/>
  <sheetViews>
    <sheetView showGridLines="0" workbookViewId="0">
      <selection activeCell="S10" sqref="S10"/>
    </sheetView>
  </sheetViews>
  <sheetFormatPr defaultRowHeight="15"/>
  <cols>
    <col min="1" max="1" width="2.42578125" customWidth="1"/>
    <col min="2" max="2" width="2" customWidth="1"/>
    <col min="3" max="3" width="10" bestFit="1" customWidth="1"/>
    <col min="4" max="4" width="53.140625" customWidth="1"/>
    <col min="5" max="5" width="1.7109375" customWidth="1"/>
    <col min="6" max="7" width="2.7109375" customWidth="1"/>
    <col min="8" max="8" width="12.42578125" customWidth="1"/>
    <col min="9" max="9" width="1.5703125" customWidth="1"/>
    <col min="10" max="10" width="12" customWidth="1"/>
    <col min="11" max="11" width="3.7109375" customWidth="1"/>
    <col min="12" max="12" width="3.140625" customWidth="1"/>
    <col min="13" max="13" width="2.85546875" customWidth="1"/>
    <col min="14" max="14" width="1.42578125" customWidth="1"/>
    <col min="15" max="15" width="12.5703125" customWidth="1"/>
    <col min="16" max="16" width="2" customWidth="1"/>
    <col min="17" max="17" width="12.5703125" customWidth="1"/>
    <col min="18" max="18" width="1.85546875" bestFit="1" customWidth="1"/>
  </cols>
  <sheetData>
    <row r="1" spans="3:19" ht="15.75" thickBot="1"/>
    <row r="2" spans="3:19" ht="15" customHeight="1">
      <c r="G2" s="180" t="s">
        <v>27</v>
      </c>
      <c r="H2" s="181"/>
      <c r="I2" s="181"/>
      <c r="J2" s="181"/>
      <c r="K2" s="182"/>
      <c r="L2" s="22"/>
      <c r="N2" s="180" t="s">
        <v>32</v>
      </c>
      <c r="O2" s="181"/>
      <c r="P2" s="181"/>
      <c r="Q2" s="181"/>
      <c r="R2" s="182"/>
    </row>
    <row r="3" spans="3:19" ht="15.75" thickBot="1">
      <c r="G3" s="183"/>
      <c r="H3" s="184"/>
      <c r="I3" s="184"/>
      <c r="J3" s="184"/>
      <c r="K3" s="185"/>
      <c r="L3" s="22"/>
      <c r="N3" s="183"/>
      <c r="O3" s="184"/>
      <c r="P3" s="184"/>
      <c r="Q3" s="184"/>
      <c r="R3" s="185"/>
    </row>
    <row r="4" spans="3:19" s="2" customFormat="1" ht="15.75" thickBot="1">
      <c r="G4" s="186" t="s">
        <v>3</v>
      </c>
      <c r="H4" s="187"/>
      <c r="I4" s="187"/>
      <c r="J4" s="187"/>
      <c r="K4" s="188"/>
      <c r="L4" s="22"/>
      <c r="N4" s="186" t="s">
        <v>33</v>
      </c>
      <c r="O4" s="187"/>
      <c r="P4" s="187"/>
      <c r="Q4" s="187"/>
      <c r="R4" s="188"/>
    </row>
    <row r="5" spans="3:19" s="2" customFormat="1">
      <c r="C5" s="178" t="s">
        <v>29</v>
      </c>
      <c r="D5" s="179"/>
      <c r="G5" s="12"/>
      <c r="H5" s="13" t="s">
        <v>18</v>
      </c>
      <c r="I5" s="13"/>
      <c r="J5" s="13" t="s">
        <v>18</v>
      </c>
      <c r="K5" s="14"/>
      <c r="L5" s="22"/>
      <c r="N5" s="12"/>
      <c r="O5" s="13" t="s">
        <v>18</v>
      </c>
      <c r="P5" s="13"/>
      <c r="Q5" s="13" t="s">
        <v>18</v>
      </c>
      <c r="R5" s="14"/>
    </row>
    <row r="6" spans="3:19" s="2" customFormat="1" ht="15.75" thickBot="1">
      <c r="C6" s="178" t="s">
        <v>34</v>
      </c>
      <c r="D6" s="179"/>
      <c r="G6" s="15"/>
      <c r="H6" s="16">
        <v>120</v>
      </c>
      <c r="I6" s="16"/>
      <c r="J6" s="16">
        <v>120</v>
      </c>
      <c r="K6" s="17"/>
      <c r="L6" s="22"/>
      <c r="N6" s="15"/>
      <c r="O6" s="16">
        <v>120</v>
      </c>
      <c r="P6" s="16"/>
      <c r="Q6" s="16">
        <v>120</v>
      </c>
      <c r="R6" s="17"/>
    </row>
    <row r="7" spans="3:19" s="2" customFormat="1" ht="8.25" customHeight="1">
      <c r="L7" s="22"/>
    </row>
    <row r="8" spans="3:19" s="2" customFormat="1" ht="8.25" customHeight="1">
      <c r="G8" s="4"/>
      <c r="H8" s="4"/>
      <c r="I8" s="4"/>
      <c r="J8" s="4"/>
      <c r="K8" s="4"/>
      <c r="L8" s="22"/>
      <c r="N8" s="4"/>
      <c r="O8" s="4"/>
      <c r="P8" s="4"/>
      <c r="Q8" s="4"/>
      <c r="R8" s="4"/>
    </row>
    <row r="9" spans="3:19" ht="15.75" thickBot="1">
      <c r="C9" s="34" t="s">
        <v>22</v>
      </c>
      <c r="D9" s="19" t="s">
        <v>16</v>
      </c>
      <c r="F9" s="63" t="s">
        <v>28</v>
      </c>
      <c r="G9" s="7"/>
      <c r="H9" s="18">
        <v>115</v>
      </c>
      <c r="I9" s="6"/>
      <c r="J9" s="18">
        <v>120</v>
      </c>
      <c r="K9" s="7"/>
      <c r="L9" s="22"/>
      <c r="M9" s="63" t="s">
        <v>28</v>
      </c>
      <c r="N9" s="7"/>
      <c r="O9" s="18">
        <v>115</v>
      </c>
      <c r="P9" s="6"/>
      <c r="Q9" s="18">
        <v>120</v>
      </c>
      <c r="R9" s="7"/>
    </row>
    <row r="10" spans="3:19" ht="8.25" customHeight="1">
      <c r="C10" s="1"/>
      <c r="D10" s="1"/>
      <c r="F10" s="63"/>
      <c r="G10" s="7"/>
      <c r="H10" s="8"/>
      <c r="I10" s="6"/>
      <c r="J10" s="8"/>
      <c r="K10" s="7"/>
      <c r="L10" s="22"/>
      <c r="M10" s="63"/>
      <c r="N10" s="7"/>
      <c r="O10" s="8"/>
      <c r="P10" s="6"/>
      <c r="Q10" s="8"/>
      <c r="R10" s="7"/>
    </row>
    <row r="11" spans="3:19" ht="15.75" thickBot="1">
      <c r="C11" s="19" t="s">
        <v>2</v>
      </c>
      <c r="D11" s="19" t="s">
        <v>12</v>
      </c>
      <c r="F11" s="63" t="s">
        <v>28</v>
      </c>
      <c r="G11" s="7"/>
      <c r="H11" s="18">
        <v>13</v>
      </c>
      <c r="I11" s="6"/>
      <c r="J11" s="18">
        <v>13</v>
      </c>
      <c r="K11" s="7"/>
      <c r="L11" s="22"/>
      <c r="M11" s="63" t="s">
        <v>28</v>
      </c>
      <c r="N11" s="7"/>
      <c r="O11" s="18">
        <v>13</v>
      </c>
      <c r="P11" s="6"/>
      <c r="Q11" s="18">
        <v>13</v>
      </c>
      <c r="R11" s="7"/>
    </row>
    <row r="12" spans="3:19" ht="7.5" customHeight="1">
      <c r="C12" s="1"/>
      <c r="D12" s="1"/>
      <c r="F12" s="63"/>
      <c r="G12" s="7"/>
      <c r="H12" s="8"/>
      <c r="I12" s="6"/>
      <c r="J12" s="8"/>
      <c r="K12" s="7"/>
      <c r="L12" s="22"/>
      <c r="M12" s="63"/>
      <c r="N12" s="7"/>
      <c r="O12" s="8"/>
      <c r="P12" s="6"/>
      <c r="Q12" s="8"/>
      <c r="R12" s="7"/>
    </row>
    <row r="13" spans="3:19">
      <c r="C13" s="19" t="s">
        <v>17</v>
      </c>
      <c r="D13" s="19" t="s">
        <v>30</v>
      </c>
      <c r="F13" s="63"/>
      <c r="G13" s="7"/>
      <c r="H13" s="11">
        <f>H9-(H11/2)</f>
        <v>108.5</v>
      </c>
      <c r="I13" s="6"/>
      <c r="J13" s="11">
        <f>J9-(J11/2)</f>
        <v>113.5</v>
      </c>
      <c r="K13" s="7"/>
      <c r="L13" s="22"/>
      <c r="M13" s="63"/>
      <c r="N13" s="7"/>
      <c r="O13" s="11">
        <f t="shared" ref="O13:Q13" si="0">O9-(O11/2)</f>
        <v>108.5</v>
      </c>
      <c r="P13" s="6"/>
      <c r="Q13" s="11">
        <f t="shared" si="0"/>
        <v>113.5</v>
      </c>
      <c r="R13" s="7"/>
    </row>
    <row r="14" spans="3:19" ht="6" customHeight="1">
      <c r="C14" s="1"/>
      <c r="D14" s="1"/>
      <c r="F14" s="63"/>
      <c r="G14" s="7"/>
      <c r="H14" s="9"/>
      <c r="I14" s="6"/>
      <c r="J14" s="9"/>
      <c r="K14" s="7"/>
      <c r="L14" s="22"/>
      <c r="M14" s="63"/>
      <c r="N14" s="7"/>
      <c r="O14" s="9"/>
      <c r="P14" s="6"/>
      <c r="Q14" s="9"/>
      <c r="R14" s="7"/>
    </row>
    <row r="15" spans="3:19" ht="9" customHeight="1">
      <c r="C15" s="1"/>
      <c r="D15" s="1"/>
      <c r="F15" s="63"/>
      <c r="H15" s="24"/>
      <c r="I15" s="24"/>
      <c r="J15" s="24"/>
      <c r="K15" s="24"/>
      <c r="L15" s="25"/>
      <c r="M15" s="63"/>
      <c r="N15" s="24"/>
      <c r="O15" s="24"/>
      <c r="P15" s="24"/>
      <c r="Q15" s="24"/>
      <c r="R15" s="24"/>
      <c r="S15" s="24"/>
    </row>
    <row r="16" spans="3:19" ht="6" customHeight="1">
      <c r="C16" s="1"/>
      <c r="D16" s="1"/>
      <c r="F16" s="63"/>
      <c r="G16" s="7"/>
      <c r="H16" s="26"/>
      <c r="I16" s="6"/>
      <c r="J16" s="26"/>
      <c r="K16" s="27"/>
      <c r="L16" s="25"/>
      <c r="M16" s="63"/>
      <c r="N16" s="27"/>
      <c r="O16" s="26"/>
      <c r="P16" s="6"/>
      <c r="Q16" s="26"/>
      <c r="R16" s="27"/>
      <c r="S16" s="24"/>
    </row>
    <row r="17" spans="3:19" ht="15.75" thickBot="1">
      <c r="C17" s="19" t="s">
        <v>1</v>
      </c>
      <c r="D17" s="19" t="s">
        <v>0</v>
      </c>
      <c r="F17" s="63"/>
      <c r="G17" s="7"/>
      <c r="H17" s="35">
        <f>H13/H25*2</f>
        <v>2.9726027397260273</v>
      </c>
      <c r="I17" s="10"/>
      <c r="J17" s="35">
        <f>J13/J25*2</f>
        <v>3.1095890410958904</v>
      </c>
      <c r="K17" s="36"/>
      <c r="L17" s="37"/>
      <c r="M17" s="64" t="s">
        <v>28</v>
      </c>
      <c r="N17" s="36"/>
      <c r="O17" s="38">
        <v>3.2</v>
      </c>
      <c r="P17" s="10"/>
      <c r="Q17" s="38">
        <v>3.2</v>
      </c>
      <c r="R17" s="28"/>
      <c r="S17" s="24"/>
    </row>
    <row r="18" spans="3:19" ht="6.75" customHeight="1">
      <c r="C18" s="1"/>
      <c r="D18" s="1"/>
      <c r="F18" s="63"/>
      <c r="G18" s="7"/>
      <c r="H18" s="26"/>
      <c r="I18" s="6"/>
      <c r="J18" s="26"/>
      <c r="K18" s="27"/>
      <c r="L18" s="25"/>
      <c r="M18" s="63"/>
      <c r="N18" s="27"/>
      <c r="O18" s="26"/>
      <c r="P18" s="6"/>
      <c r="Q18" s="26"/>
      <c r="R18" s="27"/>
      <c r="S18" s="24"/>
    </row>
    <row r="19" spans="3:19" ht="15.75" thickBot="1">
      <c r="C19" s="19" t="s">
        <v>4</v>
      </c>
      <c r="D19" s="19" t="s">
        <v>11</v>
      </c>
      <c r="F19" s="63" t="s">
        <v>28</v>
      </c>
      <c r="G19" s="7"/>
      <c r="H19" s="29">
        <v>3</v>
      </c>
      <c r="I19" s="6"/>
      <c r="J19" s="29">
        <v>3</v>
      </c>
      <c r="K19" s="27"/>
      <c r="L19" s="25"/>
      <c r="M19" s="63" t="s">
        <v>28</v>
      </c>
      <c r="N19" s="27"/>
      <c r="O19" s="29">
        <v>3</v>
      </c>
      <c r="P19" s="6"/>
      <c r="Q19" s="29">
        <v>3</v>
      </c>
      <c r="R19" s="27"/>
      <c r="S19" s="24"/>
    </row>
    <row r="20" spans="3:19" ht="6.75" customHeight="1">
      <c r="C20" s="1"/>
      <c r="D20" s="1"/>
      <c r="F20" s="63"/>
      <c r="G20" s="7"/>
      <c r="H20" s="30"/>
      <c r="I20" s="6"/>
      <c r="J20" s="30"/>
      <c r="K20" s="27"/>
      <c r="L20" s="25"/>
      <c r="M20" s="63"/>
      <c r="N20" s="27"/>
      <c r="O20" s="30"/>
      <c r="P20" s="6"/>
      <c r="Q20" s="30"/>
      <c r="R20" s="27"/>
      <c r="S20" s="24"/>
    </row>
    <row r="21" spans="3:19" ht="15.75" thickBot="1">
      <c r="C21" s="19" t="s">
        <v>13</v>
      </c>
      <c r="D21" s="19" t="s">
        <v>31</v>
      </c>
      <c r="F21" s="63" t="s">
        <v>28</v>
      </c>
      <c r="G21" s="7"/>
      <c r="H21" s="29">
        <v>2</v>
      </c>
      <c r="I21" s="6"/>
      <c r="J21" s="29">
        <v>2</v>
      </c>
      <c r="K21" s="27"/>
      <c r="L21" s="25"/>
      <c r="M21" s="63" t="s">
        <v>28</v>
      </c>
      <c r="N21" s="27"/>
      <c r="O21" s="29">
        <v>2</v>
      </c>
      <c r="P21" s="6"/>
      <c r="Q21" s="29">
        <v>2</v>
      </c>
      <c r="R21" s="27"/>
      <c r="S21" s="24"/>
    </row>
    <row r="22" spans="3:19" ht="6" customHeight="1">
      <c r="C22" s="1"/>
      <c r="D22" s="1"/>
      <c r="F22" s="63"/>
      <c r="G22" s="7"/>
      <c r="H22" s="26"/>
      <c r="I22" s="26"/>
      <c r="J22" s="26"/>
      <c r="K22" s="27"/>
      <c r="L22" s="25"/>
      <c r="M22" s="24"/>
      <c r="N22" s="27"/>
      <c r="O22" s="26"/>
      <c r="P22" s="26"/>
      <c r="Q22" s="26"/>
      <c r="R22" s="27"/>
      <c r="S22" s="24"/>
    </row>
    <row r="23" spans="3:19" ht="8.25" customHeight="1">
      <c r="C23" s="1"/>
      <c r="D23" s="1"/>
      <c r="F23" s="63"/>
      <c r="H23" s="24"/>
      <c r="I23" s="24"/>
      <c r="J23" s="24"/>
      <c r="K23" s="24"/>
      <c r="L23" s="25"/>
      <c r="M23" s="24"/>
      <c r="N23" s="24"/>
      <c r="O23" s="24"/>
      <c r="P23" s="24"/>
      <c r="Q23" s="24"/>
      <c r="R23" s="24"/>
      <c r="S23" s="24"/>
    </row>
    <row r="24" spans="3:19" ht="6" customHeight="1">
      <c r="C24" s="1"/>
      <c r="D24" s="1"/>
      <c r="F24" s="63"/>
      <c r="G24" s="7"/>
      <c r="H24" s="26"/>
      <c r="I24" s="26"/>
      <c r="J24" s="26"/>
      <c r="K24" s="27"/>
      <c r="L24" s="25"/>
      <c r="M24" s="24"/>
      <c r="N24" s="27"/>
      <c r="O24" s="26"/>
      <c r="P24" s="26"/>
      <c r="Q24" s="26"/>
      <c r="R24" s="27"/>
      <c r="S24" s="24"/>
    </row>
    <row r="25" spans="3:19">
      <c r="C25" s="19" t="s">
        <v>8</v>
      </c>
      <c r="D25" s="19" t="s">
        <v>14</v>
      </c>
      <c r="F25" s="63"/>
      <c r="G25" s="7"/>
      <c r="H25" s="31">
        <f>H27-H19</f>
        <v>73</v>
      </c>
      <c r="I25" s="30"/>
      <c r="J25" s="31">
        <f>J27-J19</f>
        <v>73</v>
      </c>
      <c r="K25" s="27"/>
      <c r="L25" s="25"/>
      <c r="M25" s="24"/>
      <c r="N25" s="27"/>
      <c r="O25" s="31">
        <f>+O13/O17*2</f>
        <v>67.8125</v>
      </c>
      <c r="P25" s="30"/>
      <c r="Q25" s="31">
        <f>+Q13/Q17*2</f>
        <v>70.9375</v>
      </c>
      <c r="R25" s="27"/>
      <c r="S25" s="24"/>
    </row>
    <row r="26" spans="3:19" ht="9" customHeight="1">
      <c r="C26" s="1"/>
      <c r="D26" s="1"/>
      <c r="F26" s="63"/>
      <c r="G26" s="7"/>
      <c r="H26" s="30"/>
      <c r="I26" s="30"/>
      <c r="J26" s="30"/>
      <c r="K26" s="27"/>
      <c r="L26" s="25"/>
      <c r="M26" s="24"/>
      <c r="N26" s="27"/>
      <c r="O26" s="30"/>
      <c r="P26" s="30"/>
      <c r="Q26" s="30"/>
      <c r="R26" s="27"/>
      <c r="S26" s="24"/>
    </row>
    <row r="27" spans="3:19" ht="15.75" thickBot="1">
      <c r="C27" s="19" t="s">
        <v>9</v>
      </c>
      <c r="D27" s="19" t="s">
        <v>15</v>
      </c>
      <c r="F27" s="63" t="s">
        <v>28</v>
      </c>
      <c r="G27" s="7"/>
      <c r="H27" s="21">
        <v>76</v>
      </c>
      <c r="I27" s="6"/>
      <c r="J27" s="21">
        <v>76</v>
      </c>
      <c r="K27" s="27"/>
      <c r="L27" s="25"/>
      <c r="M27" s="24"/>
      <c r="N27" s="27"/>
      <c r="O27" s="20">
        <f>+O25+O19</f>
        <v>70.8125</v>
      </c>
      <c r="P27" s="6"/>
      <c r="Q27" s="20">
        <f>+Q25+Q19</f>
        <v>73.9375</v>
      </c>
      <c r="R27" s="27"/>
      <c r="S27" s="24"/>
    </row>
    <row r="28" spans="3:19" ht="9" customHeight="1">
      <c r="C28" s="1"/>
      <c r="D28" s="1"/>
      <c r="F28" s="63"/>
      <c r="G28" s="7"/>
      <c r="H28" s="6"/>
      <c r="I28" s="6"/>
      <c r="J28" s="6"/>
      <c r="K28" s="27"/>
      <c r="L28" s="25"/>
      <c r="M28" s="24"/>
      <c r="N28" s="27"/>
      <c r="O28" s="6"/>
      <c r="P28" s="6"/>
      <c r="Q28" s="6"/>
      <c r="R28" s="27"/>
      <c r="S28" s="24"/>
    </row>
    <row r="29" spans="3:19">
      <c r="C29" s="19" t="s">
        <v>10</v>
      </c>
      <c r="D29" s="19" t="s">
        <v>5</v>
      </c>
      <c r="F29" s="63"/>
      <c r="G29" s="7"/>
      <c r="H29" s="20">
        <f>H27+H21</f>
        <v>78</v>
      </c>
      <c r="I29" s="6"/>
      <c r="J29" s="20">
        <f t="shared" ref="J29" si="1">J27+J21</f>
        <v>78</v>
      </c>
      <c r="K29" s="5"/>
      <c r="L29" s="23"/>
      <c r="M29" s="2"/>
      <c r="N29" s="5"/>
      <c r="O29" s="20">
        <f t="shared" ref="O29" si="2">+O27+O21</f>
        <v>72.8125</v>
      </c>
      <c r="P29" s="6"/>
      <c r="Q29" s="20">
        <f>+Q27+Q21</f>
        <v>75.9375</v>
      </c>
      <c r="R29" s="27"/>
      <c r="S29" s="24"/>
    </row>
    <row r="30" spans="3:19" ht="7.5" customHeight="1">
      <c r="G30" s="7"/>
      <c r="H30" s="32"/>
      <c r="I30" s="32"/>
      <c r="J30" s="32"/>
      <c r="K30" s="27"/>
      <c r="L30" s="25"/>
      <c r="M30" s="24"/>
      <c r="N30" s="27"/>
      <c r="O30" s="32"/>
      <c r="P30" s="32"/>
      <c r="Q30" s="32"/>
      <c r="R30" s="27"/>
      <c r="S30" s="24"/>
    </row>
    <row r="31" spans="3:19">
      <c r="G31" s="1"/>
      <c r="H31" s="33"/>
      <c r="I31" s="33"/>
      <c r="J31" s="33"/>
      <c r="K31" s="33"/>
      <c r="L31" s="33"/>
      <c r="M31" s="24"/>
      <c r="N31" s="24"/>
      <c r="O31" s="24"/>
      <c r="P31" s="24"/>
      <c r="Q31" s="24"/>
      <c r="R31" s="24"/>
      <c r="S31" s="24"/>
    </row>
  </sheetData>
  <mergeCells count="6">
    <mergeCell ref="C6:D6"/>
    <mergeCell ref="G2:K3"/>
    <mergeCell ref="N2:R3"/>
    <mergeCell ref="G4:K4"/>
    <mergeCell ref="N4:R4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S31"/>
  <sheetViews>
    <sheetView showGridLines="0" workbookViewId="0">
      <selection activeCell="Q25" sqref="Q25"/>
    </sheetView>
  </sheetViews>
  <sheetFormatPr defaultRowHeight="15"/>
  <cols>
    <col min="1" max="1" width="2.42578125" customWidth="1"/>
    <col min="2" max="2" width="2" customWidth="1"/>
    <col min="3" max="3" width="10" bestFit="1" customWidth="1"/>
    <col min="4" max="4" width="53.140625" customWidth="1"/>
    <col min="5" max="6" width="2.7109375" customWidth="1"/>
    <col min="7" max="7" width="1.7109375" customWidth="1"/>
    <col min="8" max="8" width="12.42578125" customWidth="1"/>
    <col min="9" max="9" width="1.5703125" customWidth="1"/>
    <col min="10" max="10" width="12" customWidth="1"/>
    <col min="11" max="11" width="2" customWidth="1"/>
    <col min="12" max="12" width="3.140625" customWidth="1"/>
    <col min="13" max="13" width="2.85546875" customWidth="1"/>
    <col min="14" max="14" width="1.42578125" customWidth="1"/>
    <col min="15" max="15" width="12.5703125" customWidth="1"/>
    <col min="16" max="16" width="2" customWidth="1"/>
    <col min="17" max="17" width="12.5703125" customWidth="1"/>
    <col min="18" max="18" width="1.85546875" bestFit="1" customWidth="1"/>
  </cols>
  <sheetData>
    <row r="1" spans="3:19" ht="15.75" thickBot="1"/>
    <row r="2" spans="3:19" ht="15" customHeight="1">
      <c r="G2" s="180" t="s">
        <v>27</v>
      </c>
      <c r="H2" s="181"/>
      <c r="I2" s="181"/>
      <c r="J2" s="181"/>
      <c r="K2" s="182"/>
      <c r="L2" s="22"/>
      <c r="N2" s="180" t="s">
        <v>32</v>
      </c>
      <c r="O2" s="181"/>
      <c r="P2" s="181"/>
      <c r="Q2" s="181"/>
      <c r="R2" s="182"/>
    </row>
    <row r="3" spans="3:19" ht="15.75" thickBot="1">
      <c r="G3" s="183"/>
      <c r="H3" s="184"/>
      <c r="I3" s="184"/>
      <c r="J3" s="184"/>
      <c r="K3" s="185"/>
      <c r="L3" s="22"/>
      <c r="N3" s="183"/>
      <c r="O3" s="184"/>
      <c r="P3" s="184"/>
      <c r="Q3" s="184"/>
      <c r="R3" s="185"/>
    </row>
    <row r="4" spans="3:19" s="2" customFormat="1" ht="15.75" thickBot="1">
      <c r="G4" s="186" t="s">
        <v>3</v>
      </c>
      <c r="H4" s="187"/>
      <c r="I4" s="187"/>
      <c r="J4" s="187"/>
      <c r="K4" s="188"/>
      <c r="L4" s="22"/>
      <c r="N4" s="186" t="s">
        <v>33</v>
      </c>
      <c r="O4" s="187"/>
      <c r="P4" s="187"/>
      <c r="Q4" s="187"/>
      <c r="R4" s="188"/>
    </row>
    <row r="5" spans="3:19" s="2" customFormat="1">
      <c r="C5" s="178" t="s">
        <v>29</v>
      </c>
      <c r="D5" s="179"/>
      <c r="G5" s="12"/>
      <c r="H5" s="13" t="s">
        <v>7</v>
      </c>
      <c r="I5" s="13"/>
      <c r="J5" s="13" t="s">
        <v>7</v>
      </c>
      <c r="K5" s="14"/>
      <c r="L5" s="22"/>
      <c r="N5" s="12"/>
      <c r="O5" s="13" t="s">
        <v>7</v>
      </c>
      <c r="P5" s="13"/>
      <c r="Q5" s="13" t="s">
        <v>7</v>
      </c>
      <c r="R5" s="14"/>
    </row>
    <row r="6" spans="3:19" s="2" customFormat="1" ht="15.75" thickBot="1">
      <c r="C6" s="178" t="s">
        <v>34</v>
      </c>
      <c r="D6" s="179"/>
      <c r="G6" s="15"/>
      <c r="H6" s="16">
        <v>100</v>
      </c>
      <c r="I6" s="16"/>
      <c r="J6" s="16">
        <v>100</v>
      </c>
      <c r="K6" s="17"/>
      <c r="L6" s="22"/>
      <c r="N6" s="15"/>
      <c r="O6" s="16">
        <v>100</v>
      </c>
      <c r="P6" s="16"/>
      <c r="Q6" s="16">
        <v>100</v>
      </c>
      <c r="R6" s="17"/>
    </row>
    <row r="7" spans="3:19" s="2" customFormat="1" ht="8.25" customHeight="1">
      <c r="L7" s="22"/>
    </row>
    <row r="8" spans="3:19" s="2" customFormat="1" ht="8.25" customHeight="1">
      <c r="G8" s="39"/>
      <c r="H8" s="40"/>
      <c r="I8" s="40"/>
      <c r="J8" s="40"/>
      <c r="K8" s="41"/>
      <c r="L8" s="22"/>
      <c r="N8" s="39"/>
      <c r="O8" s="40"/>
      <c r="P8" s="40"/>
      <c r="Q8" s="40"/>
      <c r="R8" s="41"/>
    </row>
    <row r="9" spans="3:19" ht="15.75" thickBot="1">
      <c r="C9" s="34" t="s">
        <v>22</v>
      </c>
      <c r="D9" s="19" t="s">
        <v>16</v>
      </c>
      <c r="E9" s="63"/>
      <c r="F9" s="63" t="s">
        <v>28</v>
      </c>
      <c r="G9" s="42"/>
      <c r="H9" s="18">
        <v>105</v>
      </c>
      <c r="I9" s="6"/>
      <c r="J9" s="18">
        <v>100</v>
      </c>
      <c r="K9" s="43"/>
      <c r="L9" s="22"/>
      <c r="M9" s="63" t="s">
        <v>28</v>
      </c>
      <c r="N9" s="65"/>
      <c r="O9" s="18">
        <v>105</v>
      </c>
      <c r="P9" s="6"/>
      <c r="Q9" s="18">
        <v>100</v>
      </c>
      <c r="R9" s="43"/>
    </row>
    <row r="10" spans="3:19" ht="8.25" customHeight="1">
      <c r="C10" s="1"/>
      <c r="D10" s="1"/>
      <c r="E10" s="63"/>
      <c r="F10" s="63"/>
      <c r="G10" s="42"/>
      <c r="H10" s="8"/>
      <c r="I10" s="6"/>
      <c r="J10" s="8"/>
      <c r="K10" s="43"/>
      <c r="L10" s="22"/>
      <c r="M10" s="63"/>
      <c r="N10" s="65"/>
      <c r="O10" s="8"/>
      <c r="P10" s="6"/>
      <c r="Q10" s="8"/>
      <c r="R10" s="43"/>
    </row>
    <row r="11" spans="3:19" ht="15.75" thickBot="1">
      <c r="C11" s="19" t="s">
        <v>2</v>
      </c>
      <c r="D11" s="19" t="s">
        <v>12</v>
      </c>
      <c r="E11" s="63"/>
      <c r="F11" s="63" t="s">
        <v>28</v>
      </c>
      <c r="G11" s="42"/>
      <c r="H11" s="18">
        <v>8</v>
      </c>
      <c r="I11" s="6"/>
      <c r="J11" s="18">
        <v>8</v>
      </c>
      <c r="K11" s="43"/>
      <c r="L11" s="22"/>
      <c r="M11" s="63" t="s">
        <v>28</v>
      </c>
      <c r="N11" s="65"/>
      <c r="O11" s="18">
        <v>8</v>
      </c>
      <c r="P11" s="6"/>
      <c r="Q11" s="18">
        <v>8</v>
      </c>
      <c r="R11" s="43"/>
    </row>
    <row r="12" spans="3:19" ht="7.5" customHeight="1">
      <c r="C12" s="1"/>
      <c r="D12" s="1"/>
      <c r="E12" s="63"/>
      <c r="F12" s="63"/>
      <c r="G12" s="42"/>
      <c r="H12" s="8"/>
      <c r="I12" s="6"/>
      <c r="J12" s="8"/>
      <c r="K12" s="43"/>
      <c r="L12" s="22"/>
      <c r="M12" s="63"/>
      <c r="N12" s="65"/>
      <c r="O12" s="8"/>
      <c r="P12" s="6"/>
      <c r="Q12" s="8"/>
      <c r="R12" s="43"/>
    </row>
    <row r="13" spans="3:19">
      <c r="C13" s="19" t="s">
        <v>17</v>
      </c>
      <c r="D13" s="19" t="s">
        <v>30</v>
      </c>
      <c r="E13" s="63"/>
      <c r="F13" s="63"/>
      <c r="G13" s="42"/>
      <c r="H13" s="11">
        <f>H9-(H11/2)</f>
        <v>101</v>
      </c>
      <c r="I13" s="6"/>
      <c r="J13" s="11">
        <f>J9-(J11/2)</f>
        <v>96</v>
      </c>
      <c r="K13" s="43"/>
      <c r="L13" s="22"/>
      <c r="M13" s="63"/>
      <c r="N13" s="65"/>
      <c r="O13" s="11">
        <f t="shared" ref="O13:Q13" si="0">O9-(O11/2)</f>
        <v>101</v>
      </c>
      <c r="P13" s="6"/>
      <c r="Q13" s="11">
        <f t="shared" si="0"/>
        <v>96</v>
      </c>
      <c r="R13" s="43"/>
    </row>
    <row r="14" spans="3:19" ht="6" customHeight="1">
      <c r="C14" s="1"/>
      <c r="D14" s="1"/>
      <c r="E14" s="63"/>
      <c r="F14" s="63"/>
      <c r="G14" s="44"/>
      <c r="H14" s="45"/>
      <c r="I14" s="46"/>
      <c r="J14" s="45"/>
      <c r="K14" s="47"/>
      <c r="L14" s="22"/>
      <c r="M14" s="63"/>
      <c r="N14" s="66"/>
      <c r="O14" s="45"/>
      <c r="P14" s="46"/>
      <c r="Q14" s="45"/>
      <c r="R14" s="47"/>
    </row>
    <row r="15" spans="3:19" ht="9" customHeight="1">
      <c r="C15" s="1"/>
      <c r="D15" s="1"/>
      <c r="E15" s="63"/>
      <c r="F15" s="63"/>
      <c r="H15" s="24"/>
      <c r="I15" s="24"/>
      <c r="J15" s="24"/>
      <c r="K15" s="24"/>
      <c r="L15" s="25"/>
      <c r="M15" s="63"/>
      <c r="N15" s="63"/>
      <c r="O15" s="24"/>
      <c r="P15" s="24"/>
      <c r="Q15" s="24"/>
      <c r="R15" s="24"/>
      <c r="S15" s="24"/>
    </row>
    <row r="16" spans="3:19" ht="6" customHeight="1">
      <c r="C16" s="1"/>
      <c r="D16" s="1"/>
      <c r="E16" s="63"/>
      <c r="F16" s="63"/>
      <c r="G16" s="48"/>
      <c r="H16" s="49"/>
      <c r="I16" s="50"/>
      <c r="J16" s="49"/>
      <c r="K16" s="51"/>
      <c r="L16" s="25"/>
      <c r="M16" s="63"/>
      <c r="N16" s="67"/>
      <c r="O16" s="49"/>
      <c r="P16" s="50"/>
      <c r="Q16" s="49"/>
      <c r="R16" s="51"/>
      <c r="S16" s="24"/>
    </row>
    <row r="17" spans="3:19" ht="15.75" thickBot="1">
      <c r="C17" s="19" t="s">
        <v>1</v>
      </c>
      <c r="D17" s="19" t="s">
        <v>0</v>
      </c>
      <c r="E17" s="63"/>
      <c r="F17" s="63"/>
      <c r="G17" s="42"/>
      <c r="H17" s="35">
        <f>H13/H25*2</f>
        <v>3.6071428571428572</v>
      </c>
      <c r="I17" s="10"/>
      <c r="J17" s="35">
        <f>J13/J25*2</f>
        <v>3.6226415094339623</v>
      </c>
      <c r="K17" s="52"/>
      <c r="L17" s="37"/>
      <c r="M17" s="64" t="s">
        <v>28</v>
      </c>
      <c r="N17" s="68"/>
      <c r="O17" s="38">
        <v>3.6</v>
      </c>
      <c r="P17" s="10"/>
      <c r="Q17" s="38">
        <v>3.6</v>
      </c>
      <c r="R17" s="59"/>
      <c r="S17" s="24"/>
    </row>
    <row r="18" spans="3:19" ht="6.75" customHeight="1">
      <c r="C18" s="1"/>
      <c r="D18" s="1"/>
      <c r="E18" s="63"/>
      <c r="F18" s="63"/>
      <c r="G18" s="42"/>
      <c r="H18" s="26"/>
      <c r="I18" s="6"/>
      <c r="J18" s="26"/>
      <c r="K18" s="53"/>
      <c r="L18" s="25"/>
      <c r="M18" s="63"/>
      <c r="N18" s="65"/>
      <c r="O18" s="26"/>
      <c r="P18" s="6"/>
      <c r="Q18" s="26"/>
      <c r="R18" s="53"/>
      <c r="S18" s="24"/>
    </row>
    <row r="19" spans="3:19" ht="15.75" thickBot="1">
      <c r="C19" s="19" t="s">
        <v>4</v>
      </c>
      <c r="D19" s="19" t="s">
        <v>11</v>
      </c>
      <c r="E19" s="63"/>
      <c r="F19" s="63" t="s">
        <v>28</v>
      </c>
      <c r="G19" s="42"/>
      <c r="H19" s="29">
        <v>3</v>
      </c>
      <c r="I19" s="6"/>
      <c r="J19" s="29">
        <v>3</v>
      </c>
      <c r="K19" s="53"/>
      <c r="L19" s="25"/>
      <c r="M19" s="63" t="s">
        <v>28</v>
      </c>
      <c r="N19" s="65"/>
      <c r="O19" s="29">
        <v>3</v>
      </c>
      <c r="P19" s="6"/>
      <c r="Q19" s="29">
        <v>3</v>
      </c>
      <c r="R19" s="53"/>
      <c r="S19" s="24"/>
    </row>
    <row r="20" spans="3:19" ht="6.75" customHeight="1">
      <c r="C20" s="1"/>
      <c r="D20" s="1"/>
      <c r="E20" s="63"/>
      <c r="F20" s="63"/>
      <c r="G20" s="42"/>
      <c r="H20" s="30"/>
      <c r="I20" s="6"/>
      <c r="J20" s="30"/>
      <c r="K20" s="53"/>
      <c r="L20" s="25"/>
      <c r="M20" s="63"/>
      <c r="N20" s="65"/>
      <c r="O20" s="30"/>
      <c r="P20" s="6"/>
      <c r="Q20" s="30"/>
      <c r="R20" s="53"/>
      <c r="S20" s="24"/>
    </row>
    <row r="21" spans="3:19" ht="15.75" thickBot="1">
      <c r="C21" s="19" t="s">
        <v>13</v>
      </c>
      <c r="D21" s="19" t="s">
        <v>31</v>
      </c>
      <c r="E21" s="63"/>
      <c r="F21" s="63" t="s">
        <v>28</v>
      </c>
      <c r="G21" s="42"/>
      <c r="H21" s="29">
        <v>2</v>
      </c>
      <c r="I21" s="6"/>
      <c r="J21" s="29">
        <v>2</v>
      </c>
      <c r="K21" s="53"/>
      <c r="L21" s="25"/>
      <c r="M21" s="63" t="s">
        <v>28</v>
      </c>
      <c r="N21" s="65"/>
      <c r="O21" s="29">
        <v>2</v>
      </c>
      <c r="P21" s="6"/>
      <c r="Q21" s="29">
        <v>2</v>
      </c>
      <c r="R21" s="53"/>
      <c r="S21" s="24"/>
    </row>
    <row r="22" spans="3:19" ht="6" customHeight="1">
      <c r="C22" s="1"/>
      <c r="D22" s="1"/>
      <c r="E22" s="63"/>
      <c r="F22" s="63"/>
      <c r="G22" s="44"/>
      <c r="H22" s="54"/>
      <c r="I22" s="54"/>
      <c r="J22" s="54"/>
      <c r="K22" s="55"/>
      <c r="L22" s="25"/>
      <c r="M22" s="63"/>
      <c r="N22" s="66"/>
      <c r="O22" s="54"/>
      <c r="P22" s="54"/>
      <c r="Q22" s="54"/>
      <c r="R22" s="55"/>
      <c r="S22" s="24"/>
    </row>
    <row r="23" spans="3:19" ht="8.25" customHeight="1">
      <c r="C23" s="1"/>
      <c r="D23" s="1"/>
      <c r="E23" s="63"/>
      <c r="F23" s="63"/>
      <c r="H23" s="24"/>
      <c r="I23" s="24"/>
      <c r="J23" s="24"/>
      <c r="K23" s="24"/>
      <c r="L23" s="25"/>
      <c r="M23" s="63"/>
      <c r="N23" s="63"/>
      <c r="O23" s="24"/>
      <c r="P23" s="24"/>
      <c r="Q23" s="24"/>
      <c r="R23" s="24"/>
      <c r="S23" s="24"/>
    </row>
    <row r="24" spans="3:19" ht="6" customHeight="1">
      <c r="C24" s="1"/>
      <c r="D24" s="1"/>
      <c r="E24" s="63"/>
      <c r="F24" s="63"/>
      <c r="G24" s="48"/>
      <c r="H24" s="49"/>
      <c r="I24" s="49"/>
      <c r="J24" s="49"/>
      <c r="K24" s="51"/>
      <c r="L24" s="25"/>
      <c r="M24" s="24"/>
      <c r="N24" s="58"/>
      <c r="O24" s="49"/>
      <c r="P24" s="49"/>
      <c r="Q24" s="49"/>
      <c r="R24" s="51"/>
      <c r="S24" s="24"/>
    </row>
    <row r="25" spans="3:19">
      <c r="C25" s="19" t="s">
        <v>8</v>
      </c>
      <c r="D25" s="19" t="s">
        <v>14</v>
      </c>
      <c r="E25" s="63"/>
      <c r="F25" s="63"/>
      <c r="G25" s="42"/>
      <c r="H25" s="31">
        <f>H27-H19</f>
        <v>56</v>
      </c>
      <c r="I25" s="30"/>
      <c r="J25" s="31">
        <f>J27-J19</f>
        <v>53</v>
      </c>
      <c r="K25" s="53"/>
      <c r="L25" s="25"/>
      <c r="M25" s="24"/>
      <c r="N25" s="60"/>
      <c r="O25" s="31">
        <f>+O13/O17*2</f>
        <v>56.111111111111107</v>
      </c>
      <c r="P25" s="30"/>
      <c r="Q25" s="31">
        <f>+Q13/Q17*2</f>
        <v>53.333333333333329</v>
      </c>
      <c r="R25" s="53"/>
      <c r="S25" s="24"/>
    </row>
    <row r="26" spans="3:19" ht="9" customHeight="1">
      <c r="C26" s="1"/>
      <c r="D26" s="1"/>
      <c r="E26" s="63"/>
      <c r="F26" s="63"/>
      <c r="G26" s="42"/>
      <c r="H26" s="30"/>
      <c r="I26" s="30"/>
      <c r="J26" s="30"/>
      <c r="K26" s="53"/>
      <c r="L26" s="25"/>
      <c r="M26" s="24"/>
      <c r="N26" s="60"/>
      <c r="O26" s="30"/>
      <c r="P26" s="30"/>
      <c r="Q26" s="30"/>
      <c r="R26" s="53"/>
      <c r="S26" s="24"/>
    </row>
    <row r="27" spans="3:19" ht="15.75" thickBot="1">
      <c r="C27" s="19" t="s">
        <v>9</v>
      </c>
      <c r="D27" s="19" t="s">
        <v>15</v>
      </c>
      <c r="E27" s="63"/>
      <c r="F27" s="63" t="s">
        <v>28</v>
      </c>
      <c r="G27" s="42"/>
      <c r="H27" s="21">
        <v>59</v>
      </c>
      <c r="I27" s="6"/>
      <c r="J27" s="21">
        <v>56</v>
      </c>
      <c r="K27" s="53"/>
      <c r="L27" s="25"/>
      <c r="M27" s="24"/>
      <c r="N27" s="60"/>
      <c r="O27" s="20">
        <f>+O25+O19</f>
        <v>59.111111111111107</v>
      </c>
      <c r="P27" s="6"/>
      <c r="Q27" s="20">
        <f>+Q25+Q19</f>
        <v>56.333333333333329</v>
      </c>
      <c r="R27" s="53"/>
      <c r="S27" s="24"/>
    </row>
    <row r="28" spans="3:19" ht="9" customHeight="1">
      <c r="C28" s="1"/>
      <c r="D28" s="1"/>
      <c r="E28" s="63"/>
      <c r="F28" s="63"/>
      <c r="G28" s="42"/>
      <c r="H28" s="6"/>
      <c r="I28" s="6"/>
      <c r="J28" s="6"/>
      <c r="K28" s="53"/>
      <c r="L28" s="25"/>
      <c r="M28" s="24"/>
      <c r="N28" s="60"/>
      <c r="O28" s="6"/>
      <c r="P28" s="6"/>
      <c r="Q28" s="6"/>
      <c r="R28" s="53"/>
      <c r="S28" s="24"/>
    </row>
    <row r="29" spans="3:19">
      <c r="C29" s="19" t="s">
        <v>10</v>
      </c>
      <c r="D29" s="19" t="s">
        <v>5</v>
      </c>
      <c r="E29" s="63"/>
      <c r="F29" s="63"/>
      <c r="G29" s="42"/>
      <c r="H29" s="20">
        <f>H27+H21</f>
        <v>61</v>
      </c>
      <c r="I29" s="6"/>
      <c r="J29" s="20">
        <f t="shared" ref="J29" si="1">J27+J21</f>
        <v>58</v>
      </c>
      <c r="K29" s="56"/>
      <c r="L29" s="23"/>
      <c r="M29" s="2"/>
      <c r="N29" s="62"/>
      <c r="O29" s="20">
        <f t="shared" ref="O29" si="2">+O27+O21</f>
        <v>61.111111111111107</v>
      </c>
      <c r="P29" s="6"/>
      <c r="Q29" s="20">
        <f>+Q27+Q21</f>
        <v>58.333333333333329</v>
      </c>
      <c r="R29" s="53"/>
      <c r="S29" s="24"/>
    </row>
    <row r="30" spans="3:19" ht="7.5" customHeight="1">
      <c r="G30" s="44"/>
      <c r="H30" s="57"/>
      <c r="I30" s="57"/>
      <c r="J30" s="57"/>
      <c r="K30" s="55"/>
      <c r="L30" s="25"/>
      <c r="M30" s="24"/>
      <c r="N30" s="61"/>
      <c r="O30" s="57"/>
      <c r="P30" s="57"/>
      <c r="Q30" s="57"/>
      <c r="R30" s="55"/>
      <c r="S30" s="24"/>
    </row>
    <row r="31" spans="3:19">
      <c r="G31" s="1"/>
      <c r="H31" s="33"/>
      <c r="I31" s="33"/>
      <c r="J31" s="33"/>
      <c r="K31" s="33"/>
      <c r="L31" s="33"/>
      <c r="M31" s="24"/>
      <c r="N31" s="24"/>
      <c r="O31" s="24"/>
      <c r="P31" s="24"/>
      <c r="Q31" s="24"/>
      <c r="R31" s="24"/>
      <c r="S31" s="24"/>
    </row>
  </sheetData>
  <mergeCells count="6">
    <mergeCell ref="C6:D6"/>
    <mergeCell ref="C5:D5"/>
    <mergeCell ref="G4:K4"/>
    <mergeCell ref="G2:K3"/>
    <mergeCell ref="N2:R3"/>
    <mergeCell ref="N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schémas &amp; calculs</vt:lpstr>
      <vt:lpstr>Roller Jos</vt:lpstr>
      <vt:lpstr>Riffe 120</vt:lpstr>
      <vt:lpstr>Jos 100</vt:lpstr>
      <vt:lpstr>'schémas &amp; calculs'!Print_Area</vt:lpstr>
      <vt:lpstr>TS</vt:lpstr>
    </vt:vector>
  </TitlesOfParts>
  <Company>ESSILOR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salhah</dc:creator>
  <cp:lastModifiedBy>salhah</cp:lastModifiedBy>
  <dcterms:created xsi:type="dcterms:W3CDTF">2016-01-07T09:04:01Z</dcterms:created>
  <dcterms:modified xsi:type="dcterms:W3CDTF">2018-10-04T10:37:57Z</dcterms:modified>
</cp:coreProperties>
</file>